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19, 2020, 2021 e 2022\por unidade planilhas 2019 a 2022\2022\"/>
    </mc:Choice>
  </mc:AlternateContent>
  <xr:revisionPtr revIDLastSave="0" documentId="13_ncr:1_{F52CE019-C23F-42CB-8BAB-A87D6DAF34CC}" xr6:coauthVersionLast="47" xr6:coauthVersionMax="47" xr10:uidLastSave="{00000000-0000-0000-0000-000000000000}"/>
  <bookViews>
    <workbookView xWindow="-25320" yWindow="285" windowWidth="25440" windowHeight="15270" xr2:uid="{A4EF27D1-B5F0-478A-A74C-A4924BBC60FC}"/>
  </bookViews>
  <sheets>
    <sheet name="HEAPA" sheetId="1" r:id="rId1"/>
  </sheets>
  <definedNames>
    <definedName name="_xlnm._FilterDatabase" localSheetId="0" hidden="1">HEAPA!$A$67:$K$113</definedName>
    <definedName name="_xlnm.Print_Area" localSheetId="0">HEAPA!$A$1:$V$126</definedName>
    <definedName name="_xlnm.Print_Titles" localSheetId="0">HEAPA!$66:$67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1" i="1" l="1" a="1"/>
  <c r="L111" i="1" s="1"/>
  <c r="L110" i="1" a="1"/>
  <c r="L110" i="1" s="1"/>
  <c r="L109" i="1" a="1"/>
  <c r="L109" i="1" s="1"/>
  <c r="L108" i="1" a="1"/>
  <c r="L108" i="1" s="1"/>
  <c r="F108" i="1"/>
  <c r="L107" i="1" a="1"/>
  <c r="L107" i="1" s="1"/>
  <c r="L106" i="1" a="1"/>
  <c r="L106" i="1" s="1"/>
  <c r="L105" i="1" a="1"/>
  <c r="L105" i="1" s="1"/>
  <c r="L104" i="1" a="1"/>
  <c r="L104" i="1" s="1"/>
  <c r="L103" i="1" a="1"/>
  <c r="L103" i="1" s="1"/>
  <c r="L102" i="1" a="1"/>
  <c r="L102" i="1" s="1"/>
  <c r="L101" i="1" a="1"/>
  <c r="L101" i="1" s="1"/>
  <c r="L100" i="1" a="1"/>
  <c r="L100" i="1" s="1"/>
  <c r="L99" i="1" a="1"/>
  <c r="L99" i="1" s="1"/>
  <c r="L98" i="1" a="1"/>
  <c r="L98" i="1" s="1"/>
  <c r="L97" i="1" a="1"/>
  <c r="L97" i="1" s="1"/>
  <c r="L96" i="1" a="1"/>
  <c r="L96" i="1" s="1"/>
  <c r="L95" i="1" a="1"/>
  <c r="L95" i="1" s="1"/>
  <c r="L86" i="1" a="1"/>
  <c r="L86" i="1" s="1"/>
  <c r="F86" i="1"/>
  <c r="F112" i="1" s="1"/>
  <c r="U55" i="1"/>
  <c r="T55" i="1"/>
  <c r="S55" i="1"/>
  <c r="R55" i="1"/>
  <c r="Q55" i="1"/>
  <c r="P55" i="1"/>
  <c r="O55" i="1"/>
  <c r="N55" i="1"/>
  <c r="M55" i="1"/>
  <c r="L55" i="1"/>
  <c r="J55" i="1"/>
  <c r="I55" i="1"/>
  <c r="H55" i="1"/>
  <c r="G55" i="1"/>
  <c r="F55" i="1"/>
  <c r="E55" i="1"/>
  <c r="D55" i="1"/>
  <c r="C55" i="1"/>
  <c r="V54" i="1"/>
  <c r="V53" i="1"/>
  <c r="V52" i="1"/>
  <c r="V51" i="1"/>
  <c r="V50" i="1"/>
  <c r="V49" i="1"/>
  <c r="V48" i="1"/>
  <c r="V47" i="1"/>
  <c r="V46" i="1"/>
  <c r="V45" i="1"/>
  <c r="V44" i="1"/>
  <c r="B44" i="1"/>
  <c r="V43" i="1"/>
  <c r="B43" i="1"/>
  <c r="V42" i="1"/>
  <c r="V41" i="1"/>
  <c r="V40" i="1"/>
  <c r="B40" i="1"/>
  <c r="V39" i="1"/>
  <c r="V38" i="1"/>
  <c r="B38" i="1"/>
  <c r="V37" i="1"/>
  <c r="V36" i="1"/>
  <c r="V35" i="1"/>
  <c r="B35" i="1"/>
  <c r="B55" i="1" s="1"/>
  <c r="V34" i="1"/>
  <c r="B34" i="1"/>
  <c r="V33" i="1"/>
  <c r="B33" i="1"/>
  <c r="V32" i="1"/>
  <c r="V31" i="1"/>
  <c r="V30" i="1"/>
  <c r="V29" i="1"/>
  <c r="V28" i="1"/>
  <c r="V27" i="1"/>
  <c r="V26" i="1"/>
  <c r="V25" i="1"/>
  <c r="V24" i="1"/>
  <c r="V23" i="1"/>
  <c r="V22" i="1"/>
  <c r="V5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B22" authorId="0" shapeId="0" xr:uid="{20AFD306-0DC3-4023-B5F9-13DAD0A2A587}">
      <text>
        <r>
          <rPr>
            <sz val="10"/>
            <rFont val="Arial"/>
            <family val="2"/>
          </rPr>
          <t xml:space="preserve">VIGÊNCIA - 25/05/2021 a 24/05/2022
CUSTEIO .................R$ 6.456.761,49
.
REIDENCIA MÉDICA.................R$ 45.157,63
</t>
        </r>
      </text>
    </comment>
    <comment ref="B25" authorId="0" shapeId="0" xr:uid="{76D24F9B-46FC-46AE-A4AC-B8E549D2B487}">
      <text>
        <r>
          <rPr>
            <sz val="10"/>
            <rFont val="Arial"/>
            <family val="2"/>
          </rPr>
          <t xml:space="preserve">VIGÊNCIA - 25/05/2021 a 24/05/2022
CUSTEIO .................R$ 6.456.761,49
.
REIDENCIA MÉDICA.................R$ 45.157,63
</t>
        </r>
      </text>
    </comment>
    <comment ref="B29" authorId="0" shapeId="0" xr:uid="{1B29AA42-4746-4469-A9B6-E02CAFBC8029}">
      <text>
        <r>
          <rPr>
            <sz val="10"/>
            <rFont val="Arial"/>
            <family val="2"/>
          </rPr>
          <t xml:space="preserve">VIGÊNCIA - 25/05/2021 a 24/05/2022
CUSTEIO .................R$ 6.456.761,49
.
REIDENCIA MÉDICA.................R$ 45.157,63
</t>
        </r>
      </text>
    </comment>
    <comment ref="B31" authorId="0" shapeId="0" xr:uid="{7D432E0D-96EC-4F57-ADC3-8536211529E4}">
      <text>
        <r>
          <rPr>
            <sz val="10"/>
            <rFont val="Arial"/>
            <family val="2"/>
          </rPr>
          <t xml:space="preserve">VIGÊNCIA - 25/05/2021 a 24/05/2022
CUSTEIO .................R$ 6.456.761,49
.
REIDENCIA MÉDICA.................R$ 45.157,63
</t>
        </r>
      </text>
    </comment>
    <comment ref="B33" authorId="0" shapeId="0" xr:uid="{65ACBD35-09BE-41ED-9A0A-1EB30807F560}">
      <text>
        <r>
          <rPr>
            <sz val="10"/>
            <rFont val="Arial"/>
            <family val="2"/>
          </rPr>
          <t xml:space="preserve">VIGÊNCIA - 25/05/2021 a 24/05/2022
CUSTEIO .................R$ 5.165.409,19
.
REIDENCIA MÉDICA.................R$ 36.126,10
</t>
        </r>
      </text>
    </comment>
    <comment ref="B34" authorId="0" shapeId="0" xr:uid="{2E263E0B-8F86-4D0D-80B6-32371072D0F9}">
      <text>
        <r>
          <rPr>
            <sz val="10"/>
            <rFont val="Arial"/>
            <family val="2"/>
          </rPr>
          <t xml:space="preserve">VIGÊNCIA - 25/05 A 21/09/22
CUSTEIO .................R$ 1.300.383,82
REIDENCIA MÉDICA.................R$ 9.432,16
FOLHA DE SERVIDORES CEDIDOS:...........R$ 279.156,07
</t>
        </r>
      </text>
    </comment>
    <comment ref="B35" authorId="0" shapeId="0" xr:uid="{AE5101F6-3224-43E7-AC36-457F080F7FCB}">
      <text>
        <r>
          <rPr>
            <sz val="10"/>
            <rFont val="Arial"/>
            <family val="2"/>
          </rPr>
          <t xml:space="preserve">VIGÊNCIA - 25/05 A 21/09/22
CUSTEIO .................R$ 6.501.919,12
REIDENCIA MÉDICA.................R$ 47.160,78
FOLHA DE SERVIDORES CEDIDOS:...........R$ 1.395.780,34
</t>
        </r>
      </text>
    </comment>
    <comment ref="B38" authorId="0" shapeId="0" xr:uid="{604C6BF1-9BFB-4CF0-90D9-D50963B470AD}">
      <text>
        <r>
          <rPr>
            <sz val="10"/>
            <rFont val="Arial"/>
            <family val="2"/>
          </rPr>
          <t xml:space="preserve">VIGÊNCIA - 25/05 A 21/09/22
CUSTEIO .................R$ 6.501.919,12
REIDENCIA MÉDICA.................R$ 47.160,78
FOLHA DE SERVIDORES CEDIDOS:...........R$ 1.395.780,34
</t>
        </r>
      </text>
    </comment>
    <comment ref="B40" authorId="0" shapeId="0" xr:uid="{B08F3067-95A7-4C41-B347-C5D532441ABC}">
      <text>
        <r>
          <rPr>
            <sz val="10"/>
            <rFont val="Arial"/>
            <family val="2"/>
          </rPr>
          <t xml:space="preserve">VIGÊNCIA - 25/05 A 21/09/22
CUSTEIO .................R$ 6.501.919,12
REIDENCIA MÉDICA.................R$ 47.160,78
FOLHA DE SERVIDORES CEDIDOS:...........R$ 1.395.780,34
</t>
        </r>
      </text>
    </comment>
    <comment ref="B43" authorId="0" shapeId="0" xr:uid="{4C8F62C6-DA9A-47C6-BB4F-733664A7B906}">
      <text>
        <r>
          <rPr>
            <sz val="10"/>
            <rFont val="Arial"/>
            <family val="2"/>
          </rPr>
          <t xml:space="preserve">VIGÊNCIA - 25/05 A 21/09/22
CUSTEIO .................R$ 4.551.343,38
REIDENCIA MÉDICA.................R$ 33.012,55
FOLHA DE SERVIDORES CEDIDOS:...........R$ 977.046,24
</t>
        </r>
      </text>
    </comment>
    <comment ref="B44" authorId="0" shapeId="0" xr:uid="{33619CEB-4BE4-4153-A243-437F1018228F}">
      <text>
        <r>
          <rPr>
            <sz val="10"/>
            <rFont val="Arial"/>
            <family val="2"/>
          </rPr>
          <t>VIGÊNCIA - 22/09/22 A 21/09/23
CUSTEIO .................R$ 2.019.425,63
REIDENCIA MÉDICA.................R$ 14.350,97
FOLHA DE SERVIDORES CEDIDOS:...........R$ 356.282,04</t>
        </r>
      </text>
    </comment>
    <comment ref="B48" authorId="0" shapeId="0" xr:uid="{8409A587-0592-4B40-BF82-565A8C81A099}">
      <text>
        <r>
          <rPr>
            <sz val="10"/>
            <rFont val="Arial"/>
            <family val="2"/>
          </rPr>
          <t xml:space="preserve">VIGÊNCIA - 22/09/22 A 21/09/23
CUSTEIO .................R$ 6.731.418,76
REIDENCIA MÉDICA.................R$ 47.836,56
FOLHA DE SERVIDORES CEDIDOS:...........R$ 1.187.606,80
</t>
        </r>
      </text>
    </comment>
    <comment ref="B49" authorId="0" shapeId="0" xr:uid="{FD599DC8-7693-4428-B6BC-615117971A4C}">
      <text>
        <r>
          <rPr>
            <sz val="10"/>
            <rFont val="Arial"/>
            <family val="2"/>
          </rPr>
          <t xml:space="preserve">VIGÊNCIA - 22/09/22 A 21/09/23
CUSTEIO .................R$ 6.731.418,76
REIDENCIA MÉDICA.................R$ 47.836,56
FOLHA DE SERVIDORES CEDIDOS:...........R$ 1.187.606,80
</t>
        </r>
      </text>
    </comment>
    <comment ref="B51" authorId="0" shapeId="0" xr:uid="{6FD33410-AA64-41F3-B2D1-76172A7BCAC1}">
      <text>
        <r>
          <rPr>
            <sz val="10"/>
            <rFont val="Arial"/>
            <family val="2"/>
          </rPr>
          <t xml:space="preserve">VIGÊNCIA - 22/09/22 A 21/09/23
CUSTEIO .................R$ 6.731.418,76
REIDENCIA MÉDICA.................R$ 47.836,56
FOLHA DE SERVIDORES CEDIDOS:...........R$ 1.187.606,80
</t>
        </r>
      </text>
    </comment>
    <comment ref="F68" authorId="0" shapeId="0" xr:uid="{52CACBAF-E9A6-46A9-9365-F77F71FD2657}">
      <text>
        <r>
          <rPr>
            <sz val="10"/>
            <rFont val="Arial"/>
            <family val="2"/>
          </rPr>
          <t xml:space="preserve">FOLHA - REFERÊNCIA DEZ/21- LANÇADO PLANILHA PAGAMENTO GEFIC EM JAN/22.
</t>
        </r>
        <r>
          <rPr>
            <sz val="9"/>
            <color rgb="FF000000"/>
            <rFont val="Segoe UI"/>
            <family val="2"/>
            <charset val="1"/>
          </rPr>
          <t>FOLHA...........R$ 1.297.844,00
FOLHA  RES.MEDICA ............R$ 19.982,60</t>
        </r>
      </text>
    </comment>
    <comment ref="F70" authorId="0" shapeId="0" xr:uid="{4A9B0395-95CE-4A93-A02D-0DBD6F931351}">
      <text>
        <r>
          <rPr>
            <sz val="10"/>
            <rFont val="Arial"/>
            <family val="2"/>
          </rPr>
          <t xml:space="preserve">R$ 1.236.919,36- FOLHA DE PESSOAL REFERENCIA JAN/22, LANÇADA NA PLANILHA DE REPASSE MENSAL FEV/22 
.
R$  24.636,55- FOLHA DE PESSOAL RES.MEDICA REFERENCIA JAN/22, LANÇADA NA PLANILHA DE REPASSE MENSAL FEV/22 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72" authorId="0" shapeId="0" xr:uid="{B96440AF-FC42-4A12-A8E8-1847C2B02FAC}">
      <text>
        <r>
          <rPr>
            <sz val="10"/>
            <rFont val="Arial"/>
            <family val="2"/>
          </rPr>
          <t xml:space="preserve">R$ 1.198.377,04- FOLHA DE PESSOAL REFERENCIA FEV/22, LANÇADA NA PLANILHA DE REPASSE MENSAL MAR/22 
.
R$ 24.636,55 - FOLHA DE PESSOAL RES.MEDICA REFERENCIA FEV/22, LANÇADA NA PLANILHA DE REPASSE MENSAL MAR/22 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74" authorId="0" shapeId="0" xr:uid="{BC1F9A79-AE54-4D9D-8C7A-E18F81451A9E}">
      <text>
        <r>
          <rPr>
            <sz val="10"/>
            <rFont val="Arial"/>
            <family val="2"/>
          </rPr>
          <t xml:space="preserve">R$ 1.253.139,11- FOLHA DE PESSOAL REFERENCIA MAR/22, LANÇADA NA PLANILHA DE REPASSE MENSAL ABR/22 
.
R$ 34.491,17 - FOLHA DE PESSOAL RES.MEDICA REFERENCIA MAR/22, LANÇADA NA PLANILHA DE REPASSE MENSAL ABR/22 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76" authorId="0" shapeId="0" xr:uid="{DB020E5D-1CB2-4295-829E-8D3AAA214440}">
      <text>
        <r>
          <rPr>
            <sz val="10"/>
            <rFont val="Arial"/>
            <family val="2"/>
          </rPr>
          <t xml:space="preserve">R$ 1.260.548,34- FOLHA DE PESSOAL REFERENCIA ABR/22, LANÇADA NA PLANILHA DE REPASSE MENSAL MAI/22 
.
R$  29.563,86 - FOLHA DE PESSOAL RES.MEDICA REFERENCIA ABR/22, LANÇADA NA PLANILHA DE REPASSE MENSAL MAI/22 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78" authorId="0" shapeId="0" xr:uid="{74425B8B-3F4B-436F-AA84-EA854EC4E185}">
      <text>
        <r>
          <rPr>
            <sz val="10"/>
            <rFont val="Arial"/>
            <family val="2"/>
          </rPr>
          <t xml:space="preserve">
R$1.289.992,58  - FOLHA DE PESSOAL REFERENCIA  MAIO 22, LANÇADA NA PLANILHA DE REPASSE MENSAL JUNHO/22.
.
R$29.563,86 - FOLHA DE PESSOAL RES.MEDICA REFERENCIA MAIO/22, LANÇADA NA PLANILHA DE REPASSE MENSAL JUNHO/22.</t>
        </r>
      </text>
    </comment>
    <comment ref="F80" authorId="0" shapeId="0" xr:uid="{4195B375-9B71-4409-BED4-07CB8AD07F7E}">
      <text>
        <r>
          <rPr>
            <sz val="10"/>
            <rFont val="Arial"/>
            <family val="2"/>
          </rPr>
          <t xml:space="preserve">
R$1.274.561,00  - FOLHA DE PESSOAL REFERENCIA  JUNHO 22, LANÇADA NA PLANILHA DE REPASSE MENSAL JULHO/22.
.
R$29.563,86 - FOLHA DE PESSOAL RES.MEDICA REFERENCIA JUNHO/22, LANÇADA NA PLANILHA DE REPASSE MENSAL JUNLHO/22.</t>
        </r>
      </text>
    </comment>
    <comment ref="F82" authorId="0" shapeId="0" xr:uid="{70662A9C-02C9-44AB-BCE4-0A7636BA490B}">
      <text>
        <r>
          <rPr>
            <sz val="10"/>
            <rFont val="Arial"/>
            <family val="2"/>
          </rPr>
          <t xml:space="preserve">
R$1.264.021,96  - FOLHA DE PESSOAL REFERENCIA  JULHO 22, LANÇADA NA PLANILHA DE REPASSE MENSAL AGO/22.
.
R$29.563,86 - FOLHA DE PESSOAL RES.MEDICA REFERENCIA JULHO/22, LANÇADA NA PLANILHA DE REPASSE MENSAL AGO/22.</t>
        </r>
      </text>
    </comment>
    <comment ref="F84" authorId="0" shapeId="0" xr:uid="{3DE0F216-EB3E-48EA-9896-A37AC54C4D78}">
      <text>
        <r>
          <rPr>
            <sz val="10"/>
            <rFont val="Arial"/>
            <family val="2"/>
          </rPr>
          <t xml:space="preserve">R$ 541.251,07- PARTE DA FOLHA DE PESSOAL REFERENCIA AGO/22, LANÇADA NA PLANILHA DE REPASSE MENSAL SET/22 (VALOR TOTAL DA FOLHA R$ 1.254.451,30) RESTANTE FOI GLOSADO DA PARCELA DE SET/22 DO 9º TERMO ADITIVO.
.
R$  29.563,86- FOLHA DE PESSOAL RES.MEDICA REFERENCIA AGO/22, LANÇADA NA PLANILHA DE REPASSE MENSAL SET/22 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86" authorId="0" shapeId="0" xr:uid="{5E327D05-732F-41FA-AB2F-38EB0CE40185}">
      <text>
        <r>
          <rPr>
            <sz val="10"/>
            <rFont val="Arial"/>
            <family val="2"/>
          </rPr>
          <t>R$ 713.200,23- RESTANTE DA FOLHA DE PESSOAL REFERENCIA AGO/22, LANÇADA NA PLANILHA DE REPASSE MENSAL SET/22 (VALOR TOTAL DA FOLHA R$ 1.254.451,30)</t>
        </r>
      </text>
    </comment>
    <comment ref="F87" authorId="0" shapeId="0" xr:uid="{0AE7DF60-06FA-4CF7-B3D8-F30EA4010E77}">
      <text>
        <r>
          <rPr>
            <sz val="10"/>
            <rFont val="Arial"/>
            <family val="2"/>
          </rPr>
          <t xml:space="preserve">R$ 1.148.185,82 </t>
        </r>
        <r>
          <rPr>
            <sz val="9"/>
            <color rgb="FF000000"/>
            <rFont val="Segoe UI"/>
            <family val="2"/>
            <charset val="1"/>
          </rPr>
          <t xml:space="preserve">- FOLHA DE PESSOAL REFERENCIA NOV/22, LANÇADA NA PLANILHA DE REPASSE MENSAL DEZ/22 
.
</t>
        </r>
        <r>
          <rPr>
            <b/>
            <sz val="9"/>
            <color rgb="FF000000"/>
            <rFont val="Segoe UI"/>
            <family val="2"/>
            <charset val="1"/>
          </rPr>
          <t xml:space="preserve">R$29.563,86 </t>
        </r>
        <r>
          <rPr>
            <sz val="9"/>
            <color rgb="FF000000"/>
            <rFont val="Segoe UI"/>
            <family val="2"/>
            <charset val="1"/>
          </rPr>
          <t xml:space="preserve">- FOLHA DE PESSOAL RES.MEDICA REFERENCIA NOV/22, LANÇADA NA PLANILHA DE REPASSE MENSAL DEZ/22 
</t>
        </r>
      </text>
    </comment>
    <comment ref="F89" authorId="0" shapeId="0" xr:uid="{F4AB831A-FE2C-402C-8730-6F3398F76C3A}">
      <text>
        <r>
          <rPr>
            <sz val="10"/>
            <rFont val="Arial"/>
            <family val="2"/>
          </rPr>
          <t xml:space="preserve">R$1.331.987,63 </t>
        </r>
        <r>
          <rPr>
            <sz val="9"/>
            <color rgb="FF000000"/>
            <rFont val="Segoe UI"/>
            <family val="2"/>
            <charset val="1"/>
          </rPr>
          <t xml:space="preserve"> - FOLHA DE PESSOAL REFERENCIAOUT/22, LANÇADA NA PLANILHA DE REPASSE MENSAL DEZ/22 
.
</t>
        </r>
        <r>
          <rPr>
            <b/>
            <sz val="9"/>
            <color rgb="FF000000"/>
            <rFont val="Segoe UI"/>
            <family val="2"/>
            <charset val="1"/>
          </rPr>
          <t xml:space="preserve">R$29.563.86 </t>
        </r>
        <r>
          <rPr>
            <sz val="9"/>
            <color rgb="FF000000"/>
            <rFont val="Segoe UI"/>
            <family val="2"/>
            <charset val="1"/>
          </rPr>
          <t xml:space="preserve">- FOLHA DE PESSOAL RES.MEDICA REFERENCIA OUT/22, LANÇADA NA PLANILHA DE REPASSE MENSAL DEZ/22 
</t>
        </r>
      </text>
    </comment>
    <comment ref="F91" authorId="0" shapeId="0" xr:uid="{315D9028-9426-4804-8C31-CF8B85F451E6}">
      <text>
        <r>
          <rPr>
            <sz val="10"/>
            <rFont val="Arial"/>
            <family val="2"/>
          </rPr>
          <t xml:space="preserve">R$1.202.011,04 </t>
        </r>
        <r>
          <rPr>
            <sz val="9"/>
            <color rgb="FF000000"/>
            <rFont val="Segoe UI"/>
            <family val="2"/>
            <charset val="1"/>
          </rPr>
          <t xml:space="preserve"> - FOLHA DE PESSOAL REFERENCIA NOV/22, LANÇADA NA PLANILHA DE REPASSE MENSAL DEZ/22 .
.
</t>
        </r>
        <r>
          <rPr>
            <b/>
            <sz val="9"/>
            <color rgb="FF000000"/>
            <rFont val="Segoe UI"/>
            <family val="2"/>
            <charset val="1"/>
          </rPr>
          <t>R$30.795,68</t>
        </r>
        <r>
          <rPr>
            <sz val="9"/>
            <color rgb="FF000000"/>
            <rFont val="Segoe UI"/>
            <family val="2"/>
            <charset val="1"/>
          </rPr>
          <t xml:space="preserve"> - FOLHA DE PESSOAL RES.MEDICA REFERENCIA NOV/22, LANÇADA NA PLANILHA DE REPASSE MENSAL DEZ/22.
.
</t>
        </r>
        <r>
          <rPr>
            <b/>
            <sz val="9"/>
            <color rgb="FF000000"/>
            <rFont val="Segoe UI"/>
            <family val="2"/>
            <charset val="1"/>
          </rPr>
          <t>R$ 32.027,51-</t>
        </r>
        <r>
          <rPr>
            <sz val="9"/>
            <color rgb="FF000000"/>
            <rFont val="Segoe UI"/>
            <family val="2"/>
            <charset val="1"/>
          </rPr>
          <t xml:space="preserve"> FOLHA DE PESSOAL RES.MEDICA REFERENCIA DEZ/22, LANÇADA NA PLANILHA DE REPASSE MENSAL JAN/22 .
.
</t>
        </r>
        <r>
          <rPr>
            <b/>
            <sz val="9"/>
            <color rgb="FF000000"/>
            <rFont val="Segoe UI"/>
            <family val="2"/>
            <charset val="1"/>
          </rPr>
          <t>R$197.680,69</t>
        </r>
        <r>
          <rPr>
            <sz val="9"/>
            <color rgb="FF000000"/>
            <rFont val="Segoe UI"/>
            <family val="2"/>
            <charset val="1"/>
          </rPr>
          <t>-  PARTE DA FOLHA DE PESSOAL REFERENCIA DEZ/22, LANÇADA NA PLANILHA DE REPASSE MENSALJAN/22  (TOTAL DA FOLHA R$ 1.461.175,66).</t>
        </r>
      </text>
    </comment>
    <comment ref="F96" authorId="0" shapeId="0" xr:uid="{8A3FE4FF-AB65-4CCC-9F44-6E855B28BA08}">
      <text>
        <r>
          <rPr>
            <sz val="10"/>
            <rFont val="Arial"/>
            <family val="2"/>
          </rPr>
          <t xml:space="preserve">CELG JAN/22 LANÇADO NA PLANILHA DE FEV/22
</t>
        </r>
      </text>
    </comment>
    <comment ref="F97" authorId="0" shapeId="0" xr:uid="{A7D117F9-A015-40B2-83B7-B0B8F3A92CAE}">
      <text>
        <r>
          <rPr>
            <sz val="10"/>
            <rFont val="Arial"/>
            <family val="2"/>
          </rPr>
          <t xml:space="preserve">CELG FEV/22 LANÇADO NA PLANILHA DE MAR/22
</t>
        </r>
      </text>
    </comment>
    <comment ref="F98" authorId="0" shapeId="0" xr:uid="{0DC77105-5229-43D9-9702-853AF43F3218}">
      <text>
        <r>
          <rPr>
            <sz val="10"/>
            <rFont val="Arial"/>
            <family val="2"/>
          </rPr>
          <t xml:space="preserve">CELG MAR/22 LANÇADO NA PLANILHA DE ABR/22
</t>
        </r>
      </text>
    </comment>
    <comment ref="F99" authorId="0" shapeId="0" xr:uid="{3166A0E3-82DE-47DD-A7BF-9F8DF21ADE9A}">
      <text>
        <r>
          <rPr>
            <sz val="10"/>
            <rFont val="Arial"/>
            <family val="2"/>
          </rPr>
          <t xml:space="preserve">CELG ABR/22 LANÇADO NA PLANILHA DE MAI/22
</t>
        </r>
      </text>
    </comment>
    <comment ref="F101" authorId="0" shapeId="0" xr:uid="{7A8610E4-C6B5-47B4-BD4C-85CABABCC81C}">
      <text>
        <r>
          <rPr>
            <sz val="10"/>
            <rFont val="Arial"/>
            <family val="2"/>
          </rPr>
          <t xml:space="preserve">Emilia Regina da Fonseca:
</t>
        </r>
        <r>
          <rPr>
            <sz val="9"/>
            <color rgb="FF000000"/>
            <rFont val="Tahoma"/>
            <family val="2"/>
            <charset val="1"/>
          </rPr>
          <t>CELG MAIO/22 LANÇADO NA PLANILHA DE JUNHO/22.</t>
        </r>
      </text>
    </comment>
    <comment ref="F102" authorId="0" shapeId="0" xr:uid="{374C761B-9DE8-4620-A1F9-4C55CF741D1E}">
      <text>
        <r>
          <rPr>
            <sz val="10"/>
            <rFont val="Arial"/>
            <family val="2"/>
          </rPr>
          <t xml:space="preserve">
CELG JUNHO/22 LANÇADO NA PLANILHA DE JULHO/22.</t>
        </r>
      </text>
    </comment>
    <comment ref="F103" authorId="0" shapeId="0" xr:uid="{AEB8CC1D-292A-4F9D-B119-8FBC7AA61CDF}">
      <text>
        <r>
          <rPr>
            <sz val="10"/>
            <rFont val="Arial"/>
            <family val="2"/>
          </rPr>
          <t xml:space="preserve">
CELG JULHO/22 LANÇADO NA PLANILHA DE AGO/22.</t>
        </r>
      </text>
    </comment>
    <comment ref="F104" authorId="0" shapeId="0" xr:uid="{175F6FBA-BE61-4609-A212-7ADAF9A5E391}">
      <text>
        <r>
          <rPr>
            <sz val="10"/>
            <rFont val="Arial"/>
            <family val="2"/>
          </rPr>
          <t xml:space="preserve">CELG AGO/22 LANÇADO NA PLANILHA DE SET/22
</t>
        </r>
      </text>
    </comment>
    <comment ref="F106" authorId="0" shapeId="0" xr:uid="{57A0010A-5F63-47A6-8922-8F27E1EB66B6}">
      <text>
        <r>
          <rPr>
            <sz val="10"/>
            <rFont val="Arial"/>
            <family val="2"/>
          </rPr>
          <t xml:space="preserve">R$61.515,29  - </t>
        </r>
        <r>
          <rPr>
            <sz val="9"/>
            <color rgb="FF000000"/>
            <rFont val="Segoe UI"/>
            <family val="2"/>
            <charset val="1"/>
          </rPr>
          <t xml:space="preserve">CELG  SET22 LANÇADO NA PLANILHA DE DEZ/22
</t>
        </r>
        <r>
          <rPr>
            <b/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107" authorId="0" shapeId="0" xr:uid="{0C112506-207F-423C-8B45-4C96F4B56830}">
      <text>
        <r>
          <rPr>
            <sz val="10"/>
            <rFont val="Arial"/>
            <family val="2"/>
          </rPr>
          <t xml:space="preserve">R$ 68.522,98 - </t>
        </r>
        <r>
          <rPr>
            <sz val="9"/>
            <color rgb="FF000000"/>
            <rFont val="Segoe UI"/>
            <family val="2"/>
            <charset val="1"/>
          </rPr>
          <t xml:space="preserve">CELG  OUT/22 LANÇADO NA PLANILHA DE DEZ/22
</t>
        </r>
        <r>
          <rPr>
            <b/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108" authorId="0" shapeId="0" xr:uid="{8504F0AF-ED9B-4654-87D1-BC8EDC792471}">
      <text>
        <r>
          <rPr>
            <sz val="10"/>
            <rFont val="Arial"/>
            <family val="2"/>
          </rPr>
          <t>R$ 71.218,92</t>
        </r>
        <r>
          <rPr>
            <sz val="9"/>
            <color rgb="FF000000"/>
            <rFont val="Segoe UI"/>
            <family val="2"/>
            <charset val="1"/>
          </rPr>
          <t xml:space="preserve">- CELG NOV/22 LANÇADO NA PLANILHA DE DEZ/22.
.
</t>
        </r>
        <r>
          <rPr>
            <b/>
            <sz val="9"/>
            <color rgb="FF000000"/>
            <rFont val="Segoe UI"/>
            <family val="2"/>
            <charset val="1"/>
          </rPr>
          <t>R$66.266,16</t>
        </r>
        <r>
          <rPr>
            <sz val="9"/>
            <color rgb="FF000000"/>
            <rFont val="Segoe UI"/>
            <family val="2"/>
            <charset val="1"/>
          </rPr>
          <t>- CELG DEZ/22 LANÇADO NA PLANILHA DE  JAN/22.</t>
        </r>
      </text>
    </comment>
    <comment ref="F110" authorId="0" shapeId="0" xr:uid="{AE78A8C5-C1B3-4EAC-8E2F-FDFB2779223E}">
      <text>
        <r>
          <rPr>
            <sz val="10"/>
            <rFont val="Arial"/>
            <family val="2"/>
          </rPr>
          <t xml:space="preserve">R$ 191.736,73 -GLOSA FOLHA DE PESSOAL (R$ 184.139,56) E FORNECIMENTO DE ENERGIA ELÉTRICA (R$ 7.597,17), REFERENTE AO PERÍODO DE MAI A AGO/21, CONFORME Ofício nº 34279/2021 - SES - PROC.201800010008207, PARTE PARCELA 1/3 VLOR TOTAL R$ 1.764.381,10 (PARTE MAI/21.......R$ 19.350,88, JUN/21 R$ 88.912,39 , SET/21...R$ R$ 1.164.381,10 E NOV/21....R$ 300.000,00 )
</t>
        </r>
      </text>
    </comment>
    <comment ref="F111" authorId="0" shapeId="0" xr:uid="{59CB8A34-4BDC-4994-889D-A9DB693C28B0}">
      <text>
        <r>
          <rPr>
            <sz val="10"/>
            <rFont val="Arial"/>
            <family val="2"/>
          </rPr>
          <t xml:space="preserve">R$ 45.157,63 - CRÉDITO EFETUADO A MAIOR NA PARCELA DE JUN/22 ,GLOSA EFETUADA PARA CORREÇÃO 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<sst xmlns="http://schemas.openxmlformats.org/spreadsheetml/2006/main" count="267" uniqueCount="103">
  <si>
    <t>Relatório Resumido da Execução Orçamentária e Financeira por Contrato de Gestão</t>
  </si>
  <si>
    <t>Mês/Ano: 2022</t>
  </si>
  <si>
    <t>Órgão Contratante: SECRETARIA DE ESTADO DA SAÚDE – SES/GO.</t>
  </si>
  <si>
    <t>CNPJ: 02.529.964/0001-57</t>
  </si>
  <si>
    <t>Organização Social Contratada : INSTITUTO DE GESTÃO E HUMANIZAÇÃO – IGH</t>
  </si>
  <si>
    <t>CNPJ: 11.858.570/0004-86</t>
  </si>
  <si>
    <t>Unidade Gerida: Hospital Estadual de Aparecida de Goiânia Caio Louzada – HEAPA</t>
  </si>
  <si>
    <t>Contrato de Gestão nº: CONTRATO Nº 096/2016  - 7º Termo Aditivo , 8º Termo Aditivo, 9º Termo Aditivo.</t>
  </si>
  <si>
    <t>Vigência do Contrato de Gestão - Início 04/07/2013     Término 03/07/2014  7º Termo Aditivo Início: 25/05/2021      Término: 24/05/2022  , 8º Termo Aditivo  Início  25/05/2022    Término  21/09/2022, 9º Termo Aditivo  Início 22/09/22     Término 21/09/23.</t>
  </si>
  <si>
    <t>Previsão de Repasse Mensal do Contrato de Gestão/ADITIVO - Custeio : 7º Termo Aditivo R$ 6.501.919,12 , 8º Termo Aditivo R$ 6.549.079,9 , 9º Termo Aditivo.R$ R$ 6.779.255,32  Processo nº: 201200010002131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</si>
  <si>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</si>
  <si>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</si>
  <si>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</si>
  <si>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</si>
  <si>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</si>
  <si>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</si>
  <si>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</si>
  <si>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</si>
  <si>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</si>
  <si>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</si>
  <si>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</si>
  <si>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</si>
  <si>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</si>
  <si>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</si>
  <si>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10=(5-6) + 8 + 9</t>
  </si>
  <si>
    <t>Custeio</t>
  </si>
  <si>
    <t>Investimentos</t>
  </si>
  <si>
    <t>Repasses Adicionais (Ver Legenda)</t>
  </si>
  <si>
    <t>Referência/Parcela</t>
  </si>
  <si>
    <t>Investimento</t>
  </si>
  <si>
    <t/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</si>
  <si>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</si>
  <si>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</si>
  <si>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</si>
  <si>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</si>
  <si>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</si>
  <si>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</si>
  <si>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</si>
  <si>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</si>
  <si>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</si>
  <si>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</si>
  <si>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</si>
  <si>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 xml:space="preserve">Período da APLICAÇÃO da Glosa (mês/ano)- </t>
  </si>
  <si>
    <t>Competência do DESPESA (mês/ano)</t>
  </si>
  <si>
    <t>Área Responsável</t>
  </si>
  <si>
    <t>Glosa - Servidores cedidos.</t>
  </si>
  <si>
    <t>3.1.91.11.10</t>
  </si>
  <si>
    <t>01/22</t>
  </si>
  <si>
    <t>SES/GAAL-11410, SES/GMAE-14421 E SES/SUPECC-03082.</t>
  </si>
  <si>
    <t>FOLHA - REFERÊNCIA DEZ/21- LANÇADO PLANILHA PAGAMENTO GEFIC EM JAN/22.
FOLHA...........R$ 1.297.844,00</t>
  </si>
  <si>
    <t>Glossa de Residencia Médica</t>
  </si>
  <si>
    <t>FOLHA - REFERÊNCIA DEZ/21- LANÇADO PLANILHA PAGAMENTO GEFIC EM JAN/22.
FOLHA  RES.MEDICA ............R$ 19.982,60</t>
  </si>
  <si>
    <t>2/2022</t>
  </si>
  <si>
    <t>R$ 1.236.919,36- FOLHA DE PESSOAL REFERENCIA JAN/22, LANÇADA NA PLANILHA DE REPASSE MENSAL FEV/22 
.</t>
  </si>
  <si>
    <t xml:space="preserve">R$  24.636,55- FOLHA DE PESSOAL RES.MEDICA REFERENCIA JAN/22, LANÇADA NA PLANILHA DE REPASSE MENSAL FEV/22 
</t>
  </si>
  <si>
    <t>3/2022</t>
  </si>
  <si>
    <t xml:space="preserve">R$ 1.198.377,04- FOLHA DE PESSOAL REFERENCIA FEV/22, LANÇADA NA PLANILHA DE REPASSE MENSAL MAR/22 </t>
  </si>
  <si>
    <t xml:space="preserve">R$ 24.636,55 - FOLHA DE PESSOAL RES.MEDICA REFERENCIA FEV/22, LANÇADA NA PLANILHA DE REPASSE MENSAL MAR/22 
</t>
  </si>
  <si>
    <t>04/2022</t>
  </si>
  <si>
    <t xml:space="preserve">R$ 1.253.139,11- FOLHA DE PESSOAL REFERENCIA MAR/22, LANÇADA NA PLANILHA DE REPASSE MENSAL ABR/22 </t>
  </si>
  <si>
    <t xml:space="preserve">R$ 34.491,17 - FOLHA DE PESSOAL RES.MEDICA REFERENCIA MAR/22, LANÇADA NA PLANILHA DE REPASSE MENSAL ABR/22 
</t>
  </si>
  <si>
    <t>05/2022</t>
  </si>
  <si>
    <t>R$ 1.260.548,34- FOLHA DE PESSOAL REFERENCIA ABR/22, LANÇADA NA PLANILHA DE REPASSE MENSAL MAI/22 
.</t>
  </si>
  <si>
    <t xml:space="preserve">R$  29.563,86 - FOLHA DE PESSOAL RES.MEDICA REFERENCIA ABR/22, LANÇADA NA PLANILHA DE REPASSE MENSAL MAI/22 
</t>
  </si>
  <si>
    <t>06/2022</t>
  </si>
  <si>
    <t>R$1.289.992,58  - FOLHA DE PESSOAL REFERENCIA  MAIO 22, LANÇADA NA PLANILHA DE REPASSE MENSAL JUNHO/22.
.</t>
  </si>
  <si>
    <t xml:space="preserve">
R$29.563,86 - FOLHA DE PESSOAL RES.MEDICA REFERENCIA MAIO/22, LANÇADA NA PLANILHA DE REPASSE MENSAL JUNHO/22.</t>
  </si>
  <si>
    <t>07/2022</t>
  </si>
  <si>
    <t xml:space="preserve">
R$1.274.561,00  - FOLHA DE PESSOAL REFERENCIA  JUNHO 22, LANÇADA NA PLANILHA DE REPASSE MENSAL JULHO/22.
</t>
  </si>
  <si>
    <t>R$29.563,86 - FOLHA DE PESSOAL RES.MEDICA REFERENCIA JUNHO/22, LANÇADA NA PLANILHA DE REPASSE MENSAL JUNLHO/22.</t>
  </si>
  <si>
    <t>08/2022</t>
  </si>
  <si>
    <t>R$1.264.021,96  - FOLHA DE PESSOAL REFERENCIA  JULHO 22, LANÇADA NA PLANILHA DE REPASSE MENSAL AGO/22.</t>
  </si>
  <si>
    <t>R$29.563,86 - FOLHA DE PESSOAL RES.MEDICA REFERENCIA JULHO/22, LANÇADA NA PLANILHA DE REPASSE MENSAL AGO/22.</t>
  </si>
  <si>
    <t>09/2022</t>
  </si>
  <si>
    <t>R$ 541.251,07- PARTE DA FOLHA DE PESSOAL REFERENCIA AGO/22, LANÇADA NA PLANILHA DE REPASSE MENSAL SET/22 (VALOR TOTAL DA FOLHA R$ 1.254.451,30) RESTANTE FOI GLOSADO DA PARCELA DE SET/22 DO 9º TERMO ADITIVO.
.</t>
  </si>
  <si>
    <t>R$  29.563,86- FOLHA DE PESSOAL RES.MEDICA REF</t>
  </si>
  <si>
    <t>*Glosa - Servidores cedidos.</t>
  </si>
  <si>
    <t>10/2022</t>
  </si>
  <si>
    <t xml:space="preserve">R$ 1.148.185,82 - FOLHA DE PESSOAL REFERENCIA SET/22, LANÇADA NA PLANILHA DE REPASSE MENSAL DEZ/22 
</t>
  </si>
  <si>
    <t xml:space="preserve">R$29.563,86 - FOLHA DE PESSOAL RES.MEDICA REFERENCIA SET/22, LANÇADA NA PLANILHA DE REPASSE MENSAL DEZ/22 
</t>
  </si>
  <si>
    <t>11/2022</t>
  </si>
  <si>
    <t>R$1.331.987,63  - FOLHA DE PESSOAL REFERENCIAOUT/22, LANÇADA NA PLANILHA DE REPASSE MENSAL DEZ/22 
.</t>
  </si>
  <si>
    <t xml:space="preserve">R$29.563.86 - FOLHA DE PESSOAL RES.MEDICA REFERENCIA OUT/22, LANÇADA NA PLANILHA DE REPASSE MENSAL DEZ/22 
</t>
  </si>
  <si>
    <t>12/2022</t>
  </si>
  <si>
    <t>R$1.202.011,04  - FOLHA DE PESSOAL REFERENCIA NOV/22, LANÇADA NA PLANILHA DE REPASSE MENSAL DEZ/22 .</t>
  </si>
  <si>
    <t>Glosa -Residentes (Programa de Residência Médica).</t>
  </si>
  <si>
    <t>R$30.795,68 - FOLHA DE PESSOAL RES.MEDICA REFERENCIA NOV/22, LANÇADA NA PLANILHA DE REPASSE MENSAL DEZ/22.</t>
  </si>
  <si>
    <t>R$ 32.027,51- FOLHA DE PESSOAL RES.MEDICA REFERENCIA DEZ/22, LANÇADA NA PLANILHA DE REPASSE MENSAL JAN/22 .</t>
  </si>
  <si>
    <t>R$197.680,69-  PARTE DA FOLHA DE PESSOAL REFERENCIA DEZ/22, LANÇADA NA PLANILHA DE REPASSE MENSALJAN/22  (TOTAL DA FOLHA R$ 1.461.175,66).</t>
  </si>
  <si>
    <t>Glosa- Concessionárias (faturas da energia).</t>
  </si>
  <si>
    <t>-</t>
  </si>
  <si>
    <t>3.3.90.39.04</t>
  </si>
  <si>
    <t>*Glosa- Concessionárias (faturas da energia).</t>
  </si>
  <si>
    <t>Outras Glosas-REDUÇÃO VALORES/ CONTRATOS/ GESTÃO R$</t>
  </si>
  <si>
    <t>MAIO A AGOTO 2021</t>
  </si>
  <si>
    <t>Total Geral</t>
  </si>
  <si>
    <t xml:space="preserve">* Glosa aplicada com valor estimado - ajuste será realizado posteriormente, quando informado pela SES/GMAE - CG-14421. </t>
  </si>
  <si>
    <r>
      <t xml:space="preserve">Nota Explicativa:8. Pagamentos (repasses – Restos a Pagar)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R$ 360.000,00 - </t>
    </r>
    <r>
      <rPr>
        <sz val="10"/>
        <color rgb="FF000000"/>
        <rFont val="Calibri"/>
        <family val="2"/>
      </rPr>
      <t>PROCESSO 202100010027299 . OBJETO: REPASSE DE RECURSOS FINANCEIROS AO INSTITUTO DE GESTÃO E HUMANIZAÇÃO - IGH, A TÍTULO DE INVESTIMENTO, RELACIONADOS AOS SERVIÇOS DE DESMONTAGEM TRANSPORTE, INSTALAÇÃO DO CT 1117 (16 CORTES) INSTALADO NO HOSPITAL ESTADUAL DE APARECIDA DE GOIÂNIA CAIO LOUZADA - HEAPA E QUE SERÁ INSTALADO NO HOSPITAL ESTADUAL DE FORMOSA DR. CÉSAR SAAD FAYAD - HEF, EM CONDIÇÕES NORMAIS DE FUNCIONAMENTO</t>
    </r>
    <r>
      <rPr>
        <b/>
        <sz val="10"/>
        <color rgb="FF000000"/>
        <rFont val="Calibri"/>
        <family val="2"/>
        <charset val="1"/>
      </rPr>
      <t xml:space="preserve">.                                                                                                                                                                                                                    R$200.000, </t>
    </r>
    <r>
      <rPr>
        <sz val="10"/>
        <color rgb="FF000000"/>
        <rFont val="Calibri"/>
        <family val="2"/>
      </rPr>
      <t>REPASSE CONTRATO DE GESTÃO/HEAPA - PARCELA DEZ/21.</t>
    </r>
    <r>
      <rPr>
        <b/>
        <sz val="10"/>
        <color rgb="FF000000"/>
        <rFont val="Calibri"/>
        <family val="2"/>
        <charset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>REPASSE PARCELA DEZ/21</t>
    </r>
    <r>
      <rPr>
        <b/>
        <sz val="10"/>
        <color rgb="FF000000"/>
        <rFont val="Calibri"/>
        <family val="2"/>
        <charset val="1"/>
      </rPr>
      <t>...................R$ 99.580,37</t>
    </r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</si>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</sst>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16]mmmm\-yy;@"/>
    <numFmt numFmtId="166" formatCode="[$-416]mmm\-yy;@"/>
  </numFmts>
  <fonts count="1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FF0000"/>
      <name val="Calibri"/>
      <family val="2"/>
      <charset val="1"/>
    </font>
    <font>
      <sz val="10"/>
      <color theme="0"/>
      <name val="Calibri"/>
      <family val="2"/>
      <charset val="1"/>
    </font>
    <font>
      <sz val="7"/>
      <color rgb="FF000000"/>
      <name val="Calibri"/>
      <family val="2"/>
      <charset val="1"/>
    </font>
    <font>
      <sz val="8"/>
      <color theme="0"/>
      <name val="Calibri"/>
      <family val="2"/>
      <charset val="1"/>
    </font>
    <font>
      <sz val="10"/>
      <color rgb="FF002060"/>
      <name val="Calibri"/>
      <family val="2"/>
      <charset val="1"/>
    </font>
    <font>
      <u/>
      <sz val="10"/>
      <color rgb="FF000000"/>
      <name val="Calibri"/>
      <family val="2"/>
      <charset val="1"/>
    </font>
    <font>
      <sz val="10"/>
      <color rgb="FF000000"/>
      <name val="Calibri"/>
      <family val="2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  <font>
      <b/>
      <sz val="9"/>
      <color rgb="FF000000"/>
      <name val="Segoe UI"/>
      <family val="2"/>
      <charset val="1"/>
    </font>
    <font>
      <sz val="9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164" fontId="1" fillId="0" borderId="0" applyBorder="0" applyProtection="0"/>
    <xf numFmtId="0" fontId="1" fillId="0" borderId="0"/>
  </cellStyleXfs>
  <cellXfs count="7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wrapText="1"/>
    </xf>
    <xf numFmtId="165" fontId="3" fillId="0" borderId="13" xfId="0" applyNumberFormat="1" applyFont="1" applyBorder="1" applyAlignment="1">
      <alignment horizontal="center" wrapText="1"/>
    </xf>
    <xf numFmtId="4" fontId="3" fillId="0" borderId="13" xfId="0" applyNumberFormat="1" applyFont="1" applyBorder="1" applyAlignment="1">
      <alignment wrapText="1"/>
    </xf>
    <xf numFmtId="4" fontId="3" fillId="0" borderId="13" xfId="0" applyNumberFormat="1" applyFont="1" applyBorder="1" applyAlignment="1">
      <alignment horizontal="center" wrapText="1"/>
    </xf>
    <xf numFmtId="4" fontId="3" fillId="0" borderId="14" xfId="0" applyNumberFormat="1" applyFont="1" applyBorder="1" applyAlignment="1">
      <alignment wrapText="1"/>
    </xf>
    <xf numFmtId="17" fontId="3" fillId="0" borderId="15" xfId="0" applyNumberFormat="1" applyFont="1" applyBorder="1" applyAlignment="1">
      <alignment horizontal="center" vertical="center" wrapText="1"/>
    </xf>
    <xf numFmtId="165" fontId="3" fillId="0" borderId="14" xfId="0" applyNumberFormat="1" applyFont="1" applyBorder="1" applyAlignment="1">
      <alignment horizontal="center" wrapText="1"/>
    </xf>
    <xf numFmtId="4" fontId="3" fillId="0" borderId="14" xfId="0" applyNumberFormat="1" applyFont="1" applyBorder="1" applyAlignment="1">
      <alignment horizontal="center" wrapText="1"/>
    </xf>
    <xf numFmtId="0" fontId="3" fillId="4" borderId="12" xfId="0" applyFont="1" applyFill="1" applyBorder="1" applyAlignment="1">
      <alignment wrapText="1"/>
    </xf>
    <xf numFmtId="164" fontId="5" fillId="4" borderId="16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43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0" fontId="5" fillId="3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5" fillId="3" borderId="17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164" fontId="3" fillId="0" borderId="17" xfId="1" applyFont="1" applyBorder="1" applyAlignment="1" applyProtection="1">
      <alignment horizontal="right" vertical="center"/>
    </xf>
    <xf numFmtId="0" fontId="3" fillId="0" borderId="1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/>
    </xf>
    <xf numFmtId="166" fontId="3" fillId="0" borderId="17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4" fontId="10" fillId="0" borderId="17" xfId="2" applyNumberFormat="1" applyFont="1" applyBorder="1" applyAlignment="1">
      <alignment horizontal="right" vertical="center"/>
    </xf>
    <xf numFmtId="49" fontId="0" fillId="0" borderId="19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" fontId="10" fillId="0" borderId="21" xfId="2" applyNumberFormat="1" applyFont="1" applyBorder="1" applyAlignment="1">
      <alignment horizontal="right" vertical="center"/>
    </xf>
    <xf numFmtId="49" fontId="0" fillId="0" borderId="22" xfId="0" applyNumberFormat="1" applyBorder="1" applyAlignment="1">
      <alignment horizontal="center" vertical="center"/>
    </xf>
    <xf numFmtId="164" fontId="3" fillId="0" borderId="17" xfId="1" applyFont="1" applyBorder="1" applyAlignment="1" applyProtection="1">
      <alignment vertical="center" wrapText="1"/>
    </xf>
    <xf numFmtId="164" fontId="11" fillId="0" borderId="17" xfId="1" applyFont="1" applyBorder="1" applyAlignment="1" applyProtection="1">
      <alignment horizontal="right" vertical="center"/>
    </xf>
    <xf numFmtId="0" fontId="3" fillId="0" borderId="20" xfId="0" applyFont="1" applyBorder="1" applyAlignment="1">
      <alignment vertical="center" wrapText="1"/>
    </xf>
    <xf numFmtId="164" fontId="11" fillId="0" borderId="21" xfId="1" applyFont="1" applyBorder="1" applyAlignment="1" applyProtection="1">
      <alignment horizontal="right" vertical="center"/>
    </xf>
    <xf numFmtId="0" fontId="3" fillId="0" borderId="17" xfId="0" applyFont="1" applyBorder="1" applyAlignment="1">
      <alignment vertical="center" wrapText="1"/>
    </xf>
    <xf numFmtId="0" fontId="5" fillId="5" borderId="17" xfId="0" applyFont="1" applyFill="1" applyBorder="1" applyAlignment="1">
      <alignment vertical="center" wrapText="1"/>
    </xf>
    <xf numFmtId="164" fontId="5" fillId="5" borderId="17" xfId="0" applyNumberFormat="1" applyFont="1" applyFill="1" applyBorder="1" applyAlignment="1">
      <alignment horizontal="right" vertical="center" wrapText="1"/>
    </xf>
    <xf numFmtId="0" fontId="3" fillId="5" borderId="17" xfId="0" applyFont="1" applyFill="1" applyBorder="1" applyAlignment="1">
      <alignment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Normal" xfId="0" builtinId="0"/>
    <cellStyle name="Normal 65" xfId="2" xr:uid="{4EE86DE6-AC36-4137-A4D6-7802CFE30DA2}"/>
    <cellStyle name="Vírgula 44" xfId="1" xr:uid="{D6A11950-CA23-43E6-9C91-18B31553E3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BA433-5E1F-497E-B78C-D41547A82918}">
  <sheetPr codeName="Planilha6">
    <tabColor theme="9"/>
    <pageSetUpPr fitToPage="1"/>
  </sheetPr>
  <dimension ref="A1:V161"/>
  <sheetViews>
    <sheetView tabSelected="1" zoomScale="110" zoomScaleNormal="110" workbookViewId="0">
      <selection activeCell="A13" sqref="A13:V13"/>
    </sheetView>
  </sheetViews>
  <sheetFormatPr defaultColWidth="8.7109375" defaultRowHeight="15" x14ac:dyDescent="0.25"/>
  <cols>
    <col min="1" max="1" width="9.42578125" customWidth="1"/>
    <col min="2" max="2" width="14.28515625" customWidth="1"/>
    <col min="3" max="3" width="14.7109375" style="78" customWidth="1"/>
    <col min="4" max="5" width="14.7109375" customWidth="1"/>
    <col min="6" max="6" width="16.28515625" customWidth="1"/>
    <col min="7" max="7" width="14.7109375" customWidth="1"/>
    <col min="8" max="8" width="16.5703125" customWidth="1"/>
    <col min="9" max="9" width="17.42578125" customWidth="1"/>
    <col min="10" max="10" width="15.28515625" customWidth="1"/>
    <col min="11" max="11" width="13.85546875" customWidth="1"/>
    <col min="12" max="13" width="15.28515625" customWidth="1"/>
    <col min="14" max="14" width="15.28515625" style="78" customWidth="1"/>
    <col min="15" max="15" width="15.28515625" customWidth="1"/>
    <col min="16" max="22" width="15.42578125" customWidth="1"/>
    <col min="23" max="24" width="14.28515625" bestFit="1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5.75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5.75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8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75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8" t="s">
        <v>21</v>
      </c>
      <c r="R20" s="17" t="s">
        <v>22</v>
      </c>
      <c r="S20" s="17"/>
      <c r="T20" s="17" t="s">
        <v>23</v>
      </c>
      <c r="U20" s="17"/>
      <c r="V20" s="16" t="s">
        <v>24</v>
      </c>
    </row>
    <row r="21" spans="1:22" ht="33" customHeight="1" thickBot="1" x14ac:dyDescent="0.3">
      <c r="A21" s="12"/>
      <c r="B21" s="15"/>
      <c r="C21" s="16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25</v>
      </c>
      <c r="K21" s="19" t="s">
        <v>28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19" t="s">
        <v>25</v>
      </c>
      <c r="U21" s="19" t="s">
        <v>29</v>
      </c>
      <c r="V21" s="16"/>
    </row>
    <row r="22" spans="1:22" ht="15.75" thickBot="1" x14ac:dyDescent="0.3">
      <c r="A22" s="20">
        <v>44562</v>
      </c>
      <c r="B22" s="21">
        <v>6501919.1200000001</v>
      </c>
      <c r="C22" s="21">
        <v>6501919.1200000001</v>
      </c>
      <c r="D22" s="21">
        <v>24330823.800000001</v>
      </c>
      <c r="E22" s="21"/>
      <c r="F22" s="21"/>
      <c r="G22" s="21">
        <v>7690122.2999999998</v>
      </c>
      <c r="H22" s="21"/>
      <c r="I22" s="21"/>
      <c r="J22" s="21">
        <v>1317826.6000000001</v>
      </c>
      <c r="K22" s="22">
        <v>44562</v>
      </c>
      <c r="L22" s="23">
        <v>4681326.4400000004</v>
      </c>
      <c r="M22" s="23"/>
      <c r="N22" s="24"/>
      <c r="O22" s="23"/>
      <c r="P22" s="23"/>
      <c r="Q22" s="23"/>
      <c r="R22" s="23"/>
      <c r="S22" s="23"/>
      <c r="T22" s="23"/>
      <c r="U22" s="23"/>
      <c r="V22" s="25">
        <f t="shared" ref="V22:V54" si="0">((L22+M22+N22)-O22-P22-Q22+(R22+S22+T22+U22))</f>
        <v>4681326.4400000004</v>
      </c>
    </row>
    <row r="23" spans="1:22" ht="15.75" thickBot="1" x14ac:dyDescent="0.3">
      <c r="A23" s="26">
        <v>44562</v>
      </c>
      <c r="B23" s="21"/>
      <c r="C23" s="21"/>
      <c r="D23" s="21"/>
      <c r="E23" s="21"/>
      <c r="F23" s="21"/>
      <c r="G23" s="21"/>
      <c r="H23" s="21"/>
      <c r="I23" s="21"/>
      <c r="J23" s="21"/>
      <c r="K23" s="22">
        <v>44593</v>
      </c>
      <c r="L23" s="23">
        <v>2808795.86</v>
      </c>
      <c r="M23" s="23"/>
      <c r="N23" s="24"/>
      <c r="O23" s="23"/>
      <c r="P23" s="23"/>
      <c r="Q23" s="23"/>
      <c r="R23" s="23"/>
      <c r="S23" s="23"/>
      <c r="T23" s="23"/>
      <c r="U23" s="23"/>
      <c r="V23" s="25">
        <f t="shared" si="0"/>
        <v>2808795.86</v>
      </c>
    </row>
    <row r="24" spans="1:22" ht="15.75" thickBot="1" x14ac:dyDescent="0.3">
      <c r="A24" s="26">
        <v>44562</v>
      </c>
      <c r="B24" s="21"/>
      <c r="C24" s="21"/>
      <c r="D24" s="21"/>
      <c r="E24" s="21"/>
      <c r="F24" s="21"/>
      <c r="G24" s="21"/>
      <c r="H24" s="21"/>
      <c r="I24" s="21"/>
      <c r="J24" s="21"/>
      <c r="K24" s="22">
        <v>44531</v>
      </c>
      <c r="L24" s="23"/>
      <c r="M24" s="23"/>
      <c r="N24" s="24"/>
      <c r="O24" s="23"/>
      <c r="P24" s="23"/>
      <c r="Q24" s="23"/>
      <c r="R24" s="23">
        <v>200000</v>
      </c>
      <c r="S24" s="23">
        <v>360000</v>
      </c>
      <c r="T24" s="23"/>
      <c r="U24" s="23"/>
      <c r="V24" s="25">
        <f t="shared" si="0"/>
        <v>560000</v>
      </c>
    </row>
    <row r="25" spans="1:22" ht="15.75" thickBot="1" x14ac:dyDescent="0.3">
      <c r="A25" s="26">
        <v>44593</v>
      </c>
      <c r="B25" s="21">
        <v>6501919.1200000001</v>
      </c>
      <c r="C25" s="21">
        <v>6501919.1200000001</v>
      </c>
      <c r="D25" s="21">
        <v>99580.37</v>
      </c>
      <c r="E25" s="21">
        <v>45200</v>
      </c>
      <c r="F25" s="21"/>
      <c r="G25" s="21">
        <v>7156203.4699999997</v>
      </c>
      <c r="H25" s="21">
        <v>45200</v>
      </c>
      <c r="I25" s="21"/>
      <c r="J25" s="21">
        <v>1347980.1600000001</v>
      </c>
      <c r="K25" s="27">
        <v>44562</v>
      </c>
      <c r="L25" s="25">
        <v>502766.08000000002</v>
      </c>
      <c r="M25" s="25"/>
      <c r="N25" s="28"/>
      <c r="O25" s="25"/>
      <c r="P25" s="25"/>
      <c r="Q25" s="25"/>
      <c r="R25" s="25"/>
      <c r="S25" s="25"/>
      <c r="T25" s="25"/>
      <c r="U25" s="25"/>
      <c r="V25" s="25">
        <f t="shared" si="0"/>
        <v>502766.08000000002</v>
      </c>
    </row>
    <row r="26" spans="1:22" ht="15.75" thickBot="1" x14ac:dyDescent="0.3">
      <c r="A26" s="26">
        <v>44593</v>
      </c>
      <c r="B26" s="21"/>
      <c r="C26" s="21"/>
      <c r="D26" s="21"/>
      <c r="E26" s="21"/>
      <c r="F26" s="21"/>
      <c r="G26" s="21"/>
      <c r="H26" s="21"/>
      <c r="I26" s="21"/>
      <c r="J26" s="21"/>
      <c r="K26" s="27">
        <v>44593</v>
      </c>
      <c r="L26" s="25">
        <v>1872530.58</v>
      </c>
      <c r="M26" s="25">
        <v>45200</v>
      </c>
      <c r="N26" s="28"/>
      <c r="O26" s="25"/>
      <c r="P26" s="25"/>
      <c r="Q26" s="25"/>
      <c r="R26" s="25"/>
      <c r="S26" s="25"/>
      <c r="T26" s="25"/>
      <c r="U26" s="25"/>
      <c r="V26" s="25">
        <f t="shared" si="0"/>
        <v>1917730.58</v>
      </c>
    </row>
    <row r="27" spans="1:22" ht="15.75" thickBot="1" x14ac:dyDescent="0.3">
      <c r="A27" s="26">
        <v>44593</v>
      </c>
      <c r="B27" s="21"/>
      <c r="C27" s="21"/>
      <c r="D27" s="21"/>
      <c r="E27" s="21"/>
      <c r="F27" s="21"/>
      <c r="G27" s="21"/>
      <c r="H27" s="21"/>
      <c r="I27" s="21"/>
      <c r="J27" s="21"/>
      <c r="K27" s="27">
        <v>44621</v>
      </c>
      <c r="L27" s="25">
        <v>4681326.4400000004</v>
      </c>
      <c r="M27" s="25"/>
      <c r="N27" s="28"/>
      <c r="O27" s="25"/>
      <c r="P27" s="25"/>
      <c r="Q27" s="25"/>
      <c r="R27" s="25"/>
      <c r="S27" s="25"/>
      <c r="T27" s="25"/>
      <c r="U27" s="25"/>
      <c r="V27" s="25">
        <f t="shared" si="0"/>
        <v>4681326.4400000004</v>
      </c>
    </row>
    <row r="28" spans="1:22" ht="15.75" thickBot="1" x14ac:dyDescent="0.3">
      <c r="A28" s="26">
        <v>44593</v>
      </c>
      <c r="B28" s="21"/>
      <c r="C28" s="21"/>
      <c r="D28" s="21"/>
      <c r="E28" s="21"/>
      <c r="F28" s="21"/>
      <c r="G28" s="21"/>
      <c r="H28" s="21"/>
      <c r="I28" s="21"/>
      <c r="J28" s="21"/>
      <c r="K28" s="27">
        <v>44531</v>
      </c>
      <c r="L28" s="25"/>
      <c r="M28" s="25"/>
      <c r="N28" s="28"/>
      <c r="O28" s="25"/>
      <c r="P28" s="25"/>
      <c r="Q28" s="25"/>
      <c r="R28" s="25">
        <v>99580.37</v>
      </c>
      <c r="S28" s="25"/>
      <c r="T28" s="25"/>
      <c r="U28" s="25"/>
      <c r="V28" s="25">
        <f t="shared" si="0"/>
        <v>99580.37</v>
      </c>
    </row>
    <row r="29" spans="1:22" ht="15.75" thickBot="1" x14ac:dyDescent="0.3">
      <c r="A29" s="20">
        <v>44621</v>
      </c>
      <c r="B29" s="21">
        <v>6501919.1200000001</v>
      </c>
      <c r="C29" s="21">
        <v>6501919.1200000001</v>
      </c>
      <c r="D29" s="21"/>
      <c r="E29" s="21"/>
      <c r="F29" s="21"/>
      <c r="G29" s="21">
        <v>5153938.96</v>
      </c>
      <c r="H29" s="21"/>
      <c r="I29" s="21"/>
      <c r="J29" s="21">
        <v>1489578.34</v>
      </c>
      <c r="K29" s="27">
        <v>44593</v>
      </c>
      <c r="L29" s="25">
        <v>472612.52</v>
      </c>
      <c r="M29" s="25"/>
      <c r="N29" s="28"/>
      <c r="O29" s="25"/>
      <c r="P29" s="25"/>
      <c r="Q29" s="25"/>
      <c r="R29" s="25"/>
      <c r="S29" s="25"/>
      <c r="T29" s="25"/>
      <c r="U29" s="25"/>
      <c r="V29" s="25">
        <f t="shared" si="0"/>
        <v>472612.52</v>
      </c>
    </row>
    <row r="30" spans="1:22" ht="15.75" thickBot="1" x14ac:dyDescent="0.3">
      <c r="A30" s="26">
        <v>44621</v>
      </c>
      <c r="B30" s="21"/>
      <c r="C30" s="21"/>
      <c r="D30" s="21"/>
      <c r="E30" s="21"/>
      <c r="F30" s="21"/>
      <c r="G30" s="21"/>
      <c r="H30" s="21"/>
      <c r="I30" s="21"/>
      <c r="J30" s="21"/>
      <c r="K30" s="27">
        <v>44652</v>
      </c>
      <c r="L30" s="25">
        <v>4636168.8099999996</v>
      </c>
      <c r="M30" s="25"/>
      <c r="N30" s="28"/>
      <c r="O30" s="25"/>
      <c r="P30" s="25"/>
      <c r="Q30" s="25"/>
      <c r="R30" s="25"/>
      <c r="S30" s="25"/>
      <c r="T30" s="25"/>
      <c r="U30" s="25"/>
      <c r="V30" s="25">
        <f t="shared" si="0"/>
        <v>4636168.8099999996</v>
      </c>
    </row>
    <row r="31" spans="1:22" ht="15.75" thickBot="1" x14ac:dyDescent="0.3">
      <c r="A31" s="26">
        <v>44652</v>
      </c>
      <c r="B31" s="21">
        <v>6501919.1200000001</v>
      </c>
      <c r="C31" s="21">
        <v>6501919.1200000001</v>
      </c>
      <c r="D31" s="21"/>
      <c r="E31" s="21"/>
      <c r="F31" s="21">
        <v>58026.29</v>
      </c>
      <c r="G31" s="21">
        <v>3417068.8</v>
      </c>
      <c r="H31" s="21"/>
      <c r="I31" s="21"/>
      <c r="J31" s="21">
        <v>1353783.9</v>
      </c>
      <c r="K31" s="27">
        <v>44652</v>
      </c>
      <c r="L31" s="25">
        <v>45157.63</v>
      </c>
      <c r="M31" s="25"/>
      <c r="N31" s="28"/>
      <c r="O31" s="25"/>
      <c r="P31" s="25"/>
      <c r="Q31" s="25"/>
      <c r="R31" s="25"/>
      <c r="S31" s="25"/>
      <c r="T31" s="25"/>
      <c r="U31" s="25"/>
      <c r="V31" s="25">
        <f t="shared" si="0"/>
        <v>45157.63</v>
      </c>
    </row>
    <row r="32" spans="1:22" ht="15.75" thickBot="1" x14ac:dyDescent="0.3">
      <c r="A32" s="26">
        <v>44652</v>
      </c>
      <c r="B32" s="21"/>
      <c r="C32" s="21"/>
      <c r="D32" s="21"/>
      <c r="E32" s="21"/>
      <c r="F32" s="21"/>
      <c r="G32" s="21"/>
      <c r="H32" s="21"/>
      <c r="I32" s="21"/>
      <c r="J32" s="21"/>
      <c r="K32" s="27">
        <v>44682</v>
      </c>
      <c r="L32" s="25">
        <v>3417068.8</v>
      </c>
      <c r="M32" s="25"/>
      <c r="N32" s="28"/>
      <c r="O32" s="25"/>
      <c r="P32" s="25"/>
      <c r="Q32" s="25"/>
      <c r="R32" s="25"/>
      <c r="S32" s="25"/>
      <c r="T32" s="25"/>
      <c r="U32" s="25"/>
      <c r="V32" s="25">
        <f t="shared" si="0"/>
        <v>3417068.8</v>
      </c>
    </row>
    <row r="33" spans="1:22" ht="15.75" thickBot="1" x14ac:dyDescent="0.3">
      <c r="A33" s="20">
        <v>44682</v>
      </c>
      <c r="B33" s="21">
        <f>5165409.19+36126.18</f>
        <v>5201535.37</v>
      </c>
      <c r="C33" s="21">
        <v>5201535.37</v>
      </c>
      <c r="D33" s="21"/>
      <c r="E33" s="21"/>
      <c r="F33" s="21"/>
      <c r="G33" s="21">
        <v>797823.12000000011</v>
      </c>
      <c r="H33" s="21"/>
      <c r="I33" s="21"/>
      <c r="J33" s="21">
        <v>1369219.0500000003</v>
      </c>
      <c r="K33" s="27">
        <v>44652</v>
      </c>
      <c r="L33" s="25">
        <v>466808.78</v>
      </c>
      <c r="M33" s="25"/>
      <c r="N33" s="28"/>
      <c r="O33" s="25"/>
      <c r="P33" s="25"/>
      <c r="Q33" s="25"/>
      <c r="R33" s="25"/>
      <c r="S33" s="25"/>
      <c r="T33" s="25"/>
      <c r="U33" s="25"/>
      <c r="V33" s="25">
        <f t="shared" si="0"/>
        <v>466808.78</v>
      </c>
    </row>
    <row r="34" spans="1:22" ht="15.75" thickBot="1" x14ac:dyDescent="0.3">
      <c r="A34" s="26">
        <v>44682</v>
      </c>
      <c r="B34" s="21">
        <f>1300383.82+9432.16+279156.07</f>
        <v>1588972.05</v>
      </c>
      <c r="C34" s="21">
        <v>1309815.98</v>
      </c>
      <c r="D34" s="21"/>
      <c r="E34" s="21"/>
      <c r="F34" s="21"/>
      <c r="G34" s="21"/>
      <c r="H34" s="21"/>
      <c r="I34" s="21"/>
      <c r="J34" s="21">
        <v>1300383.75</v>
      </c>
      <c r="K34" s="27">
        <v>44621</v>
      </c>
      <c r="L34" s="25">
        <v>331014.34000000003</v>
      </c>
      <c r="M34" s="25"/>
      <c r="N34" s="28"/>
      <c r="O34" s="25"/>
      <c r="P34" s="25"/>
      <c r="Q34" s="25"/>
      <c r="R34" s="25"/>
      <c r="S34" s="25"/>
      <c r="T34" s="25"/>
      <c r="U34" s="25"/>
      <c r="V34" s="25">
        <f t="shared" si="0"/>
        <v>331014.34000000003</v>
      </c>
    </row>
    <row r="35" spans="1:22" ht="15.75" thickBot="1" x14ac:dyDescent="0.3">
      <c r="A35" s="26">
        <v>44713</v>
      </c>
      <c r="B35" s="21">
        <f>6501919.12+47160.78+1395780.34</f>
        <v>7944860.2400000002</v>
      </c>
      <c r="C35" s="21">
        <v>6549079.9000000004</v>
      </c>
      <c r="D35" s="21">
        <v>24915818.23</v>
      </c>
      <c r="E35" s="21"/>
      <c r="F35" s="21">
        <v>1300383.75</v>
      </c>
      <c r="G35" s="21">
        <v>10128770.5</v>
      </c>
      <c r="H35" s="21"/>
      <c r="I35" s="21">
        <v>1358410.04</v>
      </c>
      <c r="J35" s="21">
        <v>1394997.6900000002</v>
      </c>
      <c r="K35" s="27">
        <v>44682</v>
      </c>
      <c r="L35" s="25">
        <v>415247.52</v>
      </c>
      <c r="M35" s="25"/>
      <c r="N35" s="28"/>
      <c r="O35" s="25"/>
      <c r="P35" s="25"/>
      <c r="Q35" s="25"/>
      <c r="R35" s="25"/>
      <c r="S35" s="25"/>
      <c r="T35" s="25"/>
      <c r="U35" s="25"/>
      <c r="V35" s="25">
        <f t="shared" si="0"/>
        <v>415247.52</v>
      </c>
    </row>
    <row r="36" spans="1:22" ht="15.75" thickBot="1" x14ac:dyDescent="0.3">
      <c r="A36" s="26">
        <v>44713</v>
      </c>
      <c r="B36" s="21"/>
      <c r="C36" s="21"/>
      <c r="D36" s="21"/>
      <c r="E36" s="21"/>
      <c r="F36" s="21"/>
      <c r="G36" s="21"/>
      <c r="H36" s="21"/>
      <c r="I36" s="21"/>
      <c r="J36" s="21"/>
      <c r="K36" s="27">
        <v>44531</v>
      </c>
      <c r="L36" s="25"/>
      <c r="M36" s="25"/>
      <c r="N36" s="25">
        <v>58026.29</v>
      </c>
      <c r="O36" s="25"/>
      <c r="P36" s="25"/>
      <c r="Q36" s="25"/>
      <c r="R36" s="25"/>
      <c r="S36" s="25"/>
      <c r="T36" s="25"/>
      <c r="U36" s="25"/>
      <c r="V36" s="25">
        <f t="shared" si="0"/>
        <v>58026.29</v>
      </c>
    </row>
    <row r="37" spans="1:22" ht="15.75" thickBot="1" x14ac:dyDescent="0.3">
      <c r="A37" s="26">
        <v>44713</v>
      </c>
      <c r="B37" s="21"/>
      <c r="C37" s="21"/>
      <c r="D37" s="21"/>
      <c r="E37" s="21"/>
      <c r="F37" s="21"/>
      <c r="G37" s="21"/>
      <c r="H37" s="21"/>
      <c r="I37" s="21"/>
      <c r="J37" s="21"/>
      <c r="K37" s="27">
        <v>44682</v>
      </c>
      <c r="L37" s="25"/>
      <c r="M37" s="25"/>
      <c r="N37" s="25">
        <v>1300383.75</v>
      </c>
      <c r="O37" s="25"/>
      <c r="P37" s="25"/>
      <c r="Q37" s="25"/>
      <c r="R37" s="25"/>
      <c r="S37" s="25"/>
      <c r="T37" s="25"/>
      <c r="U37" s="25"/>
      <c r="V37" s="25">
        <f t="shared" si="0"/>
        <v>1300383.75</v>
      </c>
    </row>
    <row r="38" spans="1:22" ht="15.75" thickBot="1" x14ac:dyDescent="0.3">
      <c r="A38" s="20">
        <v>44743</v>
      </c>
      <c r="B38" s="21">
        <f>6501919.12+47160.78+1395780.34</f>
        <v>7944860.2400000002</v>
      </c>
      <c r="C38" s="21">
        <v>6549079.9000000004</v>
      </c>
      <c r="D38" s="21"/>
      <c r="E38" s="21"/>
      <c r="F38" s="21"/>
      <c r="G38" s="21"/>
      <c r="H38" s="21"/>
      <c r="I38" s="21"/>
      <c r="J38" s="21">
        <v>1365939.11</v>
      </c>
      <c r="K38" s="27">
        <v>44713</v>
      </c>
      <c r="L38" s="25">
        <v>4856761.49</v>
      </c>
      <c r="M38" s="25"/>
      <c r="N38" s="28"/>
      <c r="O38" s="25"/>
      <c r="P38" s="25"/>
      <c r="Q38" s="25"/>
      <c r="R38" s="25"/>
      <c r="S38" s="25"/>
      <c r="T38" s="25"/>
      <c r="U38" s="25"/>
      <c r="V38" s="25">
        <f t="shared" si="0"/>
        <v>4856761.49</v>
      </c>
    </row>
    <row r="39" spans="1:22" ht="15.75" thickBot="1" x14ac:dyDescent="0.3">
      <c r="A39" s="26">
        <v>44743</v>
      </c>
      <c r="B39" s="21"/>
      <c r="C39" s="21"/>
      <c r="D39" s="21"/>
      <c r="E39" s="21"/>
      <c r="F39" s="21"/>
      <c r="G39" s="21"/>
      <c r="H39" s="21"/>
      <c r="I39" s="21"/>
      <c r="J39" s="21"/>
      <c r="K39" s="27">
        <v>44743</v>
      </c>
      <c r="L39" s="25">
        <v>4856761.49</v>
      </c>
      <c r="M39" s="25"/>
      <c r="N39" s="28"/>
      <c r="O39" s="25"/>
      <c r="P39" s="25"/>
      <c r="Q39" s="25"/>
      <c r="R39" s="25"/>
      <c r="S39" s="25"/>
      <c r="T39" s="25"/>
      <c r="U39" s="25"/>
      <c r="V39" s="25">
        <f t="shared" si="0"/>
        <v>4856761.49</v>
      </c>
    </row>
    <row r="40" spans="1:22" ht="15.75" thickBot="1" x14ac:dyDescent="0.3">
      <c r="A40" s="26">
        <v>44774</v>
      </c>
      <c r="B40" s="21">
        <f>6501919.12+47160.78+1395780.34</f>
        <v>7944860.2400000002</v>
      </c>
      <c r="C40" s="21">
        <v>6549079.9000000004</v>
      </c>
      <c r="D40" s="21"/>
      <c r="E40" s="21"/>
      <c r="F40" s="21"/>
      <c r="G40" s="21">
        <v>5340982.32</v>
      </c>
      <c r="H40" s="21"/>
      <c r="I40" s="21"/>
      <c r="J40" s="21">
        <v>1348333.11</v>
      </c>
      <c r="K40" s="27">
        <v>44713</v>
      </c>
      <c r="L40" s="25">
        <v>205002.31</v>
      </c>
      <c r="M40" s="25"/>
      <c r="N40" s="28"/>
      <c r="O40" s="25"/>
      <c r="P40" s="25"/>
      <c r="Q40" s="25"/>
      <c r="R40" s="25"/>
      <c r="S40" s="25"/>
      <c r="T40" s="25"/>
      <c r="U40" s="25"/>
      <c r="V40" s="25">
        <f t="shared" si="0"/>
        <v>205002.31</v>
      </c>
    </row>
    <row r="41" spans="1:22" ht="15.75" thickBot="1" x14ac:dyDescent="0.3">
      <c r="A41" s="26">
        <v>44774</v>
      </c>
      <c r="B41" s="21"/>
      <c r="C41" s="21"/>
      <c r="D41" s="21"/>
      <c r="E41" s="21"/>
      <c r="F41" s="21"/>
      <c r="G41" s="21"/>
      <c r="H41" s="21"/>
      <c r="I41" s="21"/>
      <c r="J41" s="21"/>
      <c r="K41" s="27">
        <v>44743</v>
      </c>
      <c r="L41" s="25">
        <v>234060.89</v>
      </c>
      <c r="M41" s="25"/>
      <c r="N41" s="28"/>
      <c r="O41" s="25"/>
      <c r="P41" s="25"/>
      <c r="Q41" s="25"/>
      <c r="R41" s="25"/>
      <c r="S41" s="25"/>
      <c r="T41" s="25"/>
      <c r="U41" s="25"/>
      <c r="V41" s="25">
        <f t="shared" si="0"/>
        <v>234060.89</v>
      </c>
    </row>
    <row r="42" spans="1:22" ht="15.75" thickBot="1" x14ac:dyDescent="0.3">
      <c r="A42" s="26">
        <v>44774</v>
      </c>
      <c r="B42" s="21"/>
      <c r="C42" s="21"/>
      <c r="D42" s="21"/>
      <c r="E42" s="21"/>
      <c r="F42" s="21"/>
      <c r="G42" s="21"/>
      <c r="H42" s="21"/>
      <c r="I42" s="21"/>
      <c r="J42" s="21"/>
      <c r="K42" s="27">
        <v>44774</v>
      </c>
      <c r="L42" s="25">
        <v>4856761.49</v>
      </c>
      <c r="M42" s="25"/>
      <c r="N42" s="28"/>
      <c r="O42" s="25"/>
      <c r="P42" s="25"/>
      <c r="Q42" s="25"/>
      <c r="R42" s="25"/>
      <c r="S42" s="25"/>
      <c r="T42" s="25"/>
      <c r="U42" s="25"/>
      <c r="V42" s="25">
        <f t="shared" si="0"/>
        <v>4856761.49</v>
      </c>
    </row>
    <row r="43" spans="1:22" ht="15.75" thickBot="1" x14ac:dyDescent="0.3">
      <c r="A43" s="20">
        <v>44805</v>
      </c>
      <c r="B43" s="21">
        <f>4551343.38+33012.55+977046.24</f>
        <v>5561402.1699999999</v>
      </c>
      <c r="C43" s="21">
        <v>4165621.83</v>
      </c>
      <c r="D43" s="21"/>
      <c r="E43" s="21"/>
      <c r="F43" s="21"/>
      <c r="G43" s="21">
        <v>9861312.9299999997</v>
      </c>
      <c r="H43" s="21"/>
      <c r="I43" s="21"/>
      <c r="J43" s="21">
        <v>671628.12999999989</v>
      </c>
      <c r="K43" s="27">
        <v>44682</v>
      </c>
      <c r="L43" s="25">
        <v>288588.3</v>
      </c>
      <c r="M43" s="25"/>
      <c r="N43" s="28"/>
      <c r="O43" s="25"/>
      <c r="P43" s="25"/>
      <c r="Q43" s="25"/>
      <c r="R43" s="25"/>
      <c r="S43" s="25"/>
      <c r="T43" s="25"/>
      <c r="U43" s="25"/>
      <c r="V43" s="25">
        <f t="shared" si="0"/>
        <v>288588.3</v>
      </c>
    </row>
    <row r="44" spans="1:22" ht="15.75" thickBot="1" x14ac:dyDescent="0.3">
      <c r="A44" s="26">
        <v>44805</v>
      </c>
      <c r="B44" s="21">
        <f>2019425.63+14350.97+356282.04</f>
        <v>2390058.6399999997</v>
      </c>
      <c r="C44" s="21">
        <v>2033776.5999999996</v>
      </c>
      <c r="D44" s="21"/>
      <c r="E44" s="21"/>
      <c r="F44" s="21"/>
      <c r="G44" s="21"/>
      <c r="H44" s="21"/>
      <c r="I44" s="21"/>
      <c r="J44" s="21">
        <v>713200.2300000001</v>
      </c>
      <c r="K44" s="27">
        <v>44713</v>
      </c>
      <c r="L44" s="25">
        <v>1533256.38</v>
      </c>
      <c r="M44" s="25"/>
      <c r="N44" s="28"/>
      <c r="O44" s="25"/>
      <c r="P44" s="25"/>
      <c r="Q44" s="25"/>
      <c r="R44" s="25"/>
      <c r="S44" s="25"/>
      <c r="T44" s="25"/>
      <c r="U44" s="25"/>
      <c r="V44" s="25">
        <f t="shared" si="0"/>
        <v>1533256.38</v>
      </c>
    </row>
    <row r="45" spans="1:22" ht="15.75" thickBot="1" x14ac:dyDescent="0.3">
      <c r="A45" s="20">
        <v>44805</v>
      </c>
      <c r="B45" s="21"/>
      <c r="C45" s="21"/>
      <c r="D45" s="21"/>
      <c r="E45" s="21"/>
      <c r="F45" s="21"/>
      <c r="G45" s="21"/>
      <c r="H45" s="21"/>
      <c r="I45" s="21"/>
      <c r="J45" s="21"/>
      <c r="K45" s="27">
        <v>44743</v>
      </c>
      <c r="L45" s="25">
        <v>1488098.75</v>
      </c>
      <c r="M45" s="25"/>
      <c r="N45" s="28"/>
      <c r="O45" s="25"/>
      <c r="P45" s="25"/>
      <c r="Q45" s="25"/>
      <c r="R45" s="25"/>
      <c r="S45" s="25"/>
      <c r="T45" s="25"/>
      <c r="U45" s="25"/>
      <c r="V45" s="25">
        <f t="shared" si="0"/>
        <v>1488098.75</v>
      </c>
    </row>
    <row r="46" spans="1:22" ht="15.75" thickBot="1" x14ac:dyDescent="0.3">
      <c r="A46" s="26">
        <v>44805</v>
      </c>
      <c r="B46" s="21"/>
      <c r="C46" s="21"/>
      <c r="D46" s="21"/>
      <c r="E46" s="21"/>
      <c r="F46" s="21"/>
      <c r="G46" s="21"/>
      <c r="H46" s="21"/>
      <c r="I46" s="21"/>
      <c r="J46" s="21"/>
      <c r="K46" s="27">
        <v>44774</v>
      </c>
      <c r="L46" s="25">
        <v>1739765.64</v>
      </c>
      <c r="M46" s="25"/>
      <c r="N46" s="28"/>
      <c r="O46" s="25"/>
      <c r="P46" s="25"/>
      <c r="Q46" s="25"/>
      <c r="R46" s="25"/>
      <c r="S46" s="25"/>
      <c r="T46" s="25"/>
      <c r="U46" s="25"/>
      <c r="V46" s="25">
        <f t="shared" si="0"/>
        <v>1739765.64</v>
      </c>
    </row>
    <row r="47" spans="1:22" ht="15.75" thickBot="1" x14ac:dyDescent="0.3">
      <c r="A47" s="20">
        <v>44805</v>
      </c>
      <c r="B47" s="21"/>
      <c r="C47" s="21"/>
      <c r="D47" s="21"/>
      <c r="E47" s="21"/>
      <c r="F47" s="21"/>
      <c r="G47" s="21"/>
      <c r="H47" s="21"/>
      <c r="I47" s="21" t="s">
        <v>30</v>
      </c>
      <c r="J47" s="21"/>
      <c r="K47" s="27">
        <v>44805</v>
      </c>
      <c r="L47" s="25">
        <v>4856761.49</v>
      </c>
      <c r="M47" s="25"/>
      <c r="N47" s="28"/>
      <c r="O47" s="25"/>
      <c r="P47" s="25"/>
      <c r="Q47" s="25"/>
      <c r="R47" s="25"/>
      <c r="S47" s="25"/>
      <c r="T47" s="25"/>
      <c r="U47" s="25"/>
      <c r="V47" s="25">
        <f t="shared" si="0"/>
        <v>4856761.49</v>
      </c>
    </row>
    <row r="48" spans="1:22" ht="15.75" thickBot="1" x14ac:dyDescent="0.3">
      <c r="A48" s="26">
        <v>44835</v>
      </c>
      <c r="B48" s="21">
        <v>7966862.1200000001</v>
      </c>
      <c r="C48" s="21">
        <v>6779255.3200000003</v>
      </c>
      <c r="D48" s="21">
        <v>11004972.280000001</v>
      </c>
      <c r="E48" s="21"/>
      <c r="F48" s="21"/>
      <c r="G48" s="21">
        <v>4549161.09</v>
      </c>
      <c r="H48" s="21"/>
      <c r="I48" s="21"/>
      <c r="J48" s="21">
        <v>1239264.9700000002</v>
      </c>
      <c r="K48" s="27">
        <v>44835</v>
      </c>
      <c r="L48" s="25">
        <v>4549161.09</v>
      </c>
      <c r="M48" s="25"/>
      <c r="N48" s="28"/>
      <c r="O48" s="25"/>
      <c r="P48" s="25"/>
      <c r="Q48" s="25"/>
      <c r="R48" s="25"/>
      <c r="S48" s="25"/>
      <c r="T48" s="25"/>
      <c r="U48" s="25"/>
      <c r="V48" s="25">
        <f t="shared" si="0"/>
        <v>4549161.09</v>
      </c>
    </row>
    <row r="49" spans="1:22" ht="15.75" thickBot="1" x14ac:dyDescent="0.3">
      <c r="A49" s="20">
        <v>44866</v>
      </c>
      <c r="B49" s="21">
        <v>7966862.1200000001</v>
      </c>
      <c r="C49" s="21">
        <v>6779255.3200000003</v>
      </c>
      <c r="D49" s="21"/>
      <c r="E49" s="21"/>
      <c r="F49" s="21"/>
      <c r="G49" s="21">
        <v>6455811.1899999995</v>
      </c>
      <c r="H49" s="21"/>
      <c r="I49" s="21"/>
      <c r="J49" s="21">
        <v>1430074.47</v>
      </c>
      <c r="K49" s="27">
        <v>44835</v>
      </c>
      <c r="L49" s="25">
        <v>47460.78</v>
      </c>
      <c r="M49" s="25"/>
      <c r="N49" s="28"/>
      <c r="O49" s="25"/>
      <c r="P49" s="25"/>
      <c r="Q49" s="25"/>
      <c r="R49" s="25"/>
      <c r="S49" s="25"/>
      <c r="T49" s="25"/>
      <c r="U49" s="25"/>
      <c r="V49" s="25">
        <f t="shared" si="0"/>
        <v>47460.78</v>
      </c>
    </row>
    <row r="50" spans="1:22" ht="15.75" thickBot="1" x14ac:dyDescent="0.3">
      <c r="A50" s="26">
        <v>44866</v>
      </c>
      <c r="B50" s="21"/>
      <c r="C50" s="21"/>
      <c r="D50" s="21"/>
      <c r="E50" s="21"/>
      <c r="F50" s="21"/>
      <c r="G50" s="21"/>
      <c r="H50" s="21"/>
      <c r="I50" s="21"/>
      <c r="J50" s="21"/>
      <c r="K50" s="27">
        <v>44866</v>
      </c>
      <c r="L50" s="25">
        <v>6408350.4100000001</v>
      </c>
      <c r="M50" s="25"/>
      <c r="N50" s="28"/>
      <c r="O50" s="25"/>
      <c r="P50" s="25"/>
      <c r="Q50" s="25"/>
      <c r="R50" s="25"/>
      <c r="S50" s="25"/>
      <c r="T50" s="25"/>
      <c r="U50" s="25"/>
      <c r="V50" s="25">
        <f t="shared" si="0"/>
        <v>6408350.4100000001</v>
      </c>
    </row>
    <row r="51" spans="1:22" ht="15.75" thickBot="1" x14ac:dyDescent="0.3">
      <c r="A51" s="26">
        <v>44896</v>
      </c>
      <c r="B51" s="21">
        <v>7966862.1200000001</v>
      </c>
      <c r="C51" s="21">
        <v>6779255.3200000003</v>
      </c>
      <c r="D51" s="21">
        <v>10336145.6</v>
      </c>
      <c r="E51" s="21"/>
      <c r="F51" s="21"/>
      <c r="G51" s="21">
        <v>10041018.15</v>
      </c>
      <c r="H51" s="21"/>
      <c r="I51" s="21"/>
      <c r="J51" s="21">
        <v>1600000</v>
      </c>
      <c r="K51" s="27">
        <v>44805</v>
      </c>
      <c r="L51" s="25">
        <v>1703270.39</v>
      </c>
      <c r="M51" s="25"/>
      <c r="N51" s="28"/>
      <c r="O51" s="25"/>
      <c r="P51" s="25"/>
      <c r="Q51" s="25"/>
      <c r="R51" s="25"/>
      <c r="S51" s="25"/>
      <c r="T51" s="25"/>
      <c r="U51" s="25"/>
      <c r="V51" s="25">
        <f t="shared" si="0"/>
        <v>1703270.39</v>
      </c>
    </row>
    <row r="52" spans="1:22" ht="15.75" thickBot="1" x14ac:dyDescent="0.3">
      <c r="A52" s="26">
        <v>44896</v>
      </c>
      <c r="B52" s="21"/>
      <c r="C52" s="21"/>
      <c r="D52" s="21"/>
      <c r="E52" s="21"/>
      <c r="F52" s="21"/>
      <c r="G52" s="21"/>
      <c r="H52" s="21"/>
      <c r="I52" s="21"/>
      <c r="J52" s="21"/>
      <c r="K52" s="22">
        <v>44835</v>
      </c>
      <c r="L52" s="23">
        <v>1952458.03</v>
      </c>
      <c r="M52" s="23"/>
      <c r="N52" s="24"/>
      <c r="O52" s="23"/>
      <c r="P52" s="23"/>
      <c r="Q52" s="23"/>
      <c r="R52" s="23"/>
      <c r="S52" s="23"/>
      <c r="T52" s="23"/>
      <c r="U52" s="23"/>
      <c r="V52" s="25">
        <f t="shared" si="0"/>
        <v>1952458.03</v>
      </c>
    </row>
    <row r="53" spans="1:22" ht="15.75" thickBot="1" x14ac:dyDescent="0.3">
      <c r="A53" s="26">
        <v>44896</v>
      </c>
      <c r="B53" s="21"/>
      <c r="C53" s="21"/>
      <c r="D53" s="21"/>
      <c r="E53" s="21"/>
      <c r="F53" s="21"/>
      <c r="G53" s="21"/>
      <c r="H53" s="21"/>
      <c r="I53" s="21"/>
      <c r="J53" s="21"/>
      <c r="K53" s="22">
        <v>44866</v>
      </c>
      <c r="L53" s="23">
        <v>40429.49</v>
      </c>
      <c r="M53" s="23"/>
      <c r="N53" s="24"/>
      <c r="O53" s="23"/>
      <c r="P53" s="23"/>
      <c r="Q53" s="23"/>
      <c r="R53" s="23"/>
      <c r="S53" s="23"/>
      <c r="T53" s="23"/>
      <c r="U53" s="23"/>
      <c r="V53" s="25">
        <f t="shared" si="0"/>
        <v>40429.49</v>
      </c>
    </row>
    <row r="54" spans="1:22" ht="15.75" thickBot="1" x14ac:dyDescent="0.3">
      <c r="A54" s="26">
        <v>44896</v>
      </c>
      <c r="B54" s="21"/>
      <c r="C54" s="21"/>
      <c r="D54" s="21"/>
      <c r="E54" s="21"/>
      <c r="F54" s="21"/>
      <c r="G54" s="21"/>
      <c r="H54" s="21"/>
      <c r="I54" s="21"/>
      <c r="J54" s="21"/>
      <c r="K54" s="22">
        <v>44896</v>
      </c>
      <c r="L54" s="23">
        <v>6344860.2400000002</v>
      </c>
      <c r="M54" s="23"/>
      <c r="N54" s="24"/>
      <c r="O54" s="23"/>
      <c r="P54" s="23"/>
      <c r="Q54" s="23"/>
      <c r="R54" s="23"/>
      <c r="S54" s="23"/>
      <c r="T54" s="23"/>
      <c r="U54" s="23"/>
      <c r="V54" s="25">
        <f t="shared" si="0"/>
        <v>6344860.2400000002</v>
      </c>
    </row>
    <row r="55" spans="1:22" ht="15.75" thickBot="1" x14ac:dyDescent="0.3">
      <c r="A55" s="29"/>
      <c r="B55" s="30">
        <f>SUM(B22:B54)</f>
        <v>88484811.790000021</v>
      </c>
      <c r="C55" s="30">
        <f t="shared" ref="C55:J55" si="1">SUM(C22:C54)</f>
        <v>78703431.919999987</v>
      </c>
      <c r="D55" s="30">
        <f t="shared" si="1"/>
        <v>70687340.280000001</v>
      </c>
      <c r="E55" s="30">
        <f t="shared" si="1"/>
        <v>45200</v>
      </c>
      <c r="F55" s="30">
        <f t="shared" si="1"/>
        <v>1358410.04</v>
      </c>
      <c r="G55" s="30">
        <f t="shared" si="1"/>
        <v>70592212.830000013</v>
      </c>
      <c r="H55" s="30">
        <f t="shared" si="1"/>
        <v>45200</v>
      </c>
      <c r="I55" s="30">
        <f t="shared" si="1"/>
        <v>1358410.04</v>
      </c>
      <c r="J55" s="30">
        <f t="shared" si="1"/>
        <v>17942209.510000002</v>
      </c>
      <c r="K55" s="30"/>
      <c r="L55" s="30">
        <f t="shared" ref="L55:V55" si="2">SUM(L22:L54)</f>
        <v>70292632.460000008</v>
      </c>
      <c r="M55" s="30">
        <f t="shared" si="2"/>
        <v>45200</v>
      </c>
      <c r="N55" s="30">
        <f t="shared" si="2"/>
        <v>1358410.04</v>
      </c>
      <c r="O55" s="30">
        <f t="shared" si="2"/>
        <v>0</v>
      </c>
      <c r="P55" s="30">
        <f t="shared" si="2"/>
        <v>0</v>
      </c>
      <c r="Q55" s="30">
        <f t="shared" si="2"/>
        <v>0</v>
      </c>
      <c r="R55" s="30">
        <f t="shared" si="2"/>
        <v>299580.37</v>
      </c>
      <c r="S55" s="30">
        <f t="shared" si="2"/>
        <v>360000</v>
      </c>
      <c r="T55" s="30">
        <f t="shared" si="2"/>
        <v>0</v>
      </c>
      <c r="U55" s="30">
        <f t="shared" si="2"/>
        <v>0</v>
      </c>
      <c r="V55" s="30">
        <f t="shared" si="2"/>
        <v>72355822.87000002</v>
      </c>
    </row>
    <row r="56" spans="1:22" x14ac:dyDescent="0.25">
      <c r="A56" s="31"/>
      <c r="B56" s="31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1"/>
      <c r="P56" s="31"/>
      <c r="Q56" s="31"/>
      <c r="R56" s="31"/>
      <c r="S56" s="31"/>
      <c r="T56" s="31"/>
      <c r="U56" s="31"/>
      <c r="V56" s="31"/>
    </row>
    <row r="57" spans="1:22" ht="39" customHeight="1" x14ac:dyDescent="0.25">
      <c r="A57" s="33" t="s">
        <v>31</v>
      </c>
      <c r="B57" s="33"/>
      <c r="C57" s="33"/>
      <c r="D57" s="33"/>
      <c r="E57" s="33"/>
      <c r="F57" s="31"/>
      <c r="G57" s="34"/>
      <c r="H57" s="31"/>
      <c r="I57" s="31"/>
      <c r="J57" s="31"/>
      <c r="K57" s="31"/>
      <c r="L57" s="31"/>
      <c r="M57" s="31"/>
      <c r="N57" s="32"/>
      <c r="O57" s="31"/>
      <c r="P57" s="31"/>
      <c r="Q57" s="35"/>
      <c r="R57" s="31"/>
      <c r="S57" s="31"/>
      <c r="T57" s="31"/>
      <c r="U57" s="31"/>
      <c r="V57" s="31"/>
    </row>
    <row r="58" spans="1:22" ht="15" customHeight="1" x14ac:dyDescent="0.25">
      <c r="A58" s="36" t="s">
        <v>32</v>
      </c>
      <c r="B58" s="36"/>
      <c r="C58" s="36"/>
      <c r="D58" s="36"/>
      <c r="E58" s="36"/>
      <c r="F58" s="31"/>
      <c r="G58" s="31"/>
      <c r="H58" s="31"/>
      <c r="I58" s="31"/>
      <c r="J58" s="31"/>
      <c r="K58" s="31"/>
      <c r="L58" s="31"/>
      <c r="M58" s="31"/>
      <c r="N58" s="32"/>
      <c r="O58" s="31"/>
      <c r="P58" s="31"/>
      <c r="Q58" s="31"/>
      <c r="R58" s="31"/>
      <c r="S58" s="31"/>
      <c r="T58" s="31"/>
      <c r="U58" s="31"/>
      <c r="V58" s="31"/>
    </row>
    <row r="59" spans="1:22" x14ac:dyDescent="0.25">
      <c r="A59" s="36"/>
      <c r="B59" s="36"/>
      <c r="C59" s="36"/>
      <c r="D59" s="36"/>
      <c r="E59" s="36"/>
      <c r="F59" s="31"/>
      <c r="G59" s="31"/>
      <c r="H59" s="31"/>
      <c r="I59" s="31"/>
      <c r="J59" s="31"/>
      <c r="K59" s="31"/>
      <c r="L59" s="31"/>
      <c r="M59" s="31"/>
      <c r="N59" s="32"/>
      <c r="O59" s="31"/>
      <c r="P59" s="31"/>
      <c r="Q59" s="31"/>
      <c r="R59" s="31"/>
      <c r="S59" s="31"/>
      <c r="T59" s="31"/>
      <c r="U59" s="31"/>
      <c r="V59" s="35"/>
    </row>
    <row r="60" spans="1:22" ht="31.5" customHeight="1" x14ac:dyDescent="0.25">
      <c r="A60" s="37" t="s">
        <v>33</v>
      </c>
      <c r="B60" s="37"/>
      <c r="C60" s="37"/>
      <c r="D60" s="37"/>
      <c r="E60" s="37"/>
      <c r="F60" s="31"/>
      <c r="G60" s="31"/>
      <c r="H60" s="31"/>
      <c r="I60" s="31"/>
      <c r="J60" s="31"/>
      <c r="K60" s="31"/>
      <c r="L60" s="31"/>
      <c r="M60" s="31"/>
      <c r="N60" s="32"/>
      <c r="O60" s="31"/>
      <c r="P60" s="31"/>
      <c r="Q60" s="31"/>
      <c r="R60" s="31"/>
      <c r="S60" s="31"/>
      <c r="T60" s="31"/>
      <c r="U60" s="31"/>
      <c r="V60" s="31"/>
    </row>
    <row r="61" spans="1:22" ht="15.75" customHeight="1" x14ac:dyDescent="0.25">
      <c r="A61" s="37" t="s">
        <v>34</v>
      </c>
      <c r="B61" s="37"/>
      <c r="C61" s="37"/>
      <c r="D61" s="37"/>
      <c r="E61" s="37"/>
      <c r="F61" s="31"/>
      <c r="G61" s="31"/>
      <c r="H61" s="31"/>
      <c r="I61" s="31"/>
      <c r="J61" s="31"/>
      <c r="K61" s="31"/>
      <c r="L61" s="31"/>
      <c r="M61" s="31"/>
      <c r="N61" s="32"/>
      <c r="O61" s="31"/>
      <c r="P61" s="31"/>
      <c r="Q61" s="31"/>
      <c r="R61" s="31"/>
      <c r="S61" s="31"/>
      <c r="T61" s="31"/>
      <c r="U61" s="31"/>
      <c r="V61" s="31"/>
    </row>
    <row r="62" spans="1:22" ht="15.75" customHeight="1" x14ac:dyDescent="0.25">
      <c r="A62" s="37" t="s">
        <v>35</v>
      </c>
      <c r="B62" s="37"/>
      <c r="C62" s="37"/>
      <c r="D62" s="37"/>
      <c r="E62" s="37"/>
      <c r="F62" s="31"/>
      <c r="G62" s="31"/>
      <c r="H62" s="31"/>
      <c r="I62" s="31"/>
      <c r="J62" s="31"/>
      <c r="K62" s="31"/>
      <c r="L62" s="31"/>
      <c r="M62" s="31"/>
      <c r="N62" s="32"/>
      <c r="O62" s="31"/>
      <c r="P62" s="31"/>
      <c r="Q62" s="31"/>
      <c r="R62" s="31"/>
      <c r="S62" s="31"/>
      <c r="T62" s="31"/>
      <c r="U62" s="31"/>
      <c r="V62" s="31"/>
    </row>
    <row r="63" spans="1:22" ht="15.75" customHeight="1" x14ac:dyDescent="0.25">
      <c r="A63" s="37" t="s">
        <v>36</v>
      </c>
      <c r="B63" s="37"/>
      <c r="C63" s="37"/>
      <c r="D63" s="37"/>
      <c r="E63" s="37"/>
      <c r="F63" s="31"/>
      <c r="G63" s="31"/>
      <c r="H63" s="31"/>
      <c r="I63" s="31"/>
      <c r="J63" s="31"/>
      <c r="K63" s="31"/>
      <c r="L63" s="31"/>
      <c r="M63" s="31"/>
      <c r="N63" s="32"/>
      <c r="O63" s="31"/>
      <c r="P63" s="31"/>
      <c r="Q63" s="31"/>
      <c r="R63" s="31"/>
      <c r="S63" s="31"/>
      <c r="T63" s="31"/>
      <c r="U63" s="31"/>
      <c r="V63" s="31"/>
    </row>
    <row r="64" spans="1:22" ht="15.75" customHeight="1" x14ac:dyDescent="0.25">
      <c r="A64" s="37" t="s">
        <v>37</v>
      </c>
      <c r="B64" s="37"/>
      <c r="C64" s="37"/>
      <c r="D64" s="37"/>
      <c r="E64" s="37"/>
      <c r="F64" s="31"/>
      <c r="G64" s="38"/>
      <c r="H64" s="38"/>
      <c r="I64" s="38"/>
      <c r="J64" s="38"/>
      <c r="K64" s="31"/>
      <c r="L64" s="31"/>
      <c r="M64" s="31"/>
      <c r="N64" s="32"/>
      <c r="O64" s="31"/>
      <c r="P64" s="31"/>
      <c r="Q64" s="31"/>
      <c r="R64" s="31"/>
      <c r="S64" s="31"/>
      <c r="T64" s="31"/>
      <c r="U64" s="31"/>
      <c r="V64" s="31"/>
    </row>
    <row r="65" spans="1:22" x14ac:dyDescent="0.25">
      <c r="A65" s="31"/>
      <c r="B65" s="31"/>
      <c r="C65" s="32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2"/>
      <c r="O65" s="31"/>
      <c r="P65" s="31"/>
      <c r="Q65" s="31"/>
      <c r="R65" s="31"/>
      <c r="S65" s="31"/>
      <c r="T65" s="31"/>
      <c r="U65" s="31"/>
      <c r="V65" s="31"/>
    </row>
    <row r="66" spans="1:22" ht="15.75" customHeight="1" x14ac:dyDescent="0.25">
      <c r="A66" s="33" t="s">
        <v>38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1"/>
      <c r="M66" s="31"/>
      <c r="N66" s="32"/>
      <c r="O66" s="31"/>
      <c r="P66" s="31"/>
      <c r="Q66" s="31"/>
      <c r="R66" s="31"/>
      <c r="S66" s="31"/>
      <c r="T66" s="31"/>
      <c r="U66" s="31"/>
      <c r="V66" s="31"/>
    </row>
    <row r="67" spans="1:22" ht="38.25" customHeight="1" x14ac:dyDescent="0.25">
      <c r="A67" s="36" t="s">
        <v>32</v>
      </c>
      <c r="B67" s="36"/>
      <c r="C67" s="36"/>
      <c r="D67" s="36"/>
      <c r="E67" s="36"/>
      <c r="F67" s="39" t="s">
        <v>39</v>
      </c>
      <c r="G67" s="39" t="s">
        <v>40</v>
      </c>
      <c r="H67" s="39" t="s">
        <v>41</v>
      </c>
      <c r="I67" s="39" t="s">
        <v>42</v>
      </c>
      <c r="J67" s="39" t="s">
        <v>43</v>
      </c>
      <c r="K67" s="39" t="s">
        <v>44</v>
      </c>
      <c r="L67" s="40"/>
      <c r="M67" s="40"/>
      <c r="N67" s="41"/>
      <c r="O67" s="40"/>
      <c r="P67" s="40"/>
      <c r="Q67" s="31"/>
      <c r="R67" s="31"/>
      <c r="S67" s="31"/>
      <c r="T67" s="31"/>
      <c r="U67" s="31"/>
      <c r="V67" s="31"/>
    </row>
    <row r="68" spans="1:22" ht="27.75" x14ac:dyDescent="0.25">
      <c r="A68" s="37" t="s">
        <v>45</v>
      </c>
      <c r="B68" s="37"/>
      <c r="C68" s="37"/>
      <c r="D68" s="37"/>
      <c r="E68" s="37"/>
      <c r="F68" s="42">
        <v>1297844</v>
      </c>
      <c r="G68" s="43" t="s">
        <v>46</v>
      </c>
      <c r="H68" s="44">
        <v>201800010008207</v>
      </c>
      <c r="I68" s="45" t="s">
        <v>47</v>
      </c>
      <c r="J68" s="46">
        <v>44531</v>
      </c>
      <c r="K68" s="47" t="s">
        <v>48</v>
      </c>
      <c r="L68" s="48" t="s">
        <v>49</v>
      </c>
      <c r="M68" s="49"/>
      <c r="N68" s="49"/>
      <c r="O68" s="49"/>
      <c r="P68" s="49"/>
      <c r="Q68" s="31"/>
      <c r="R68" s="31"/>
      <c r="S68" s="31"/>
      <c r="T68" s="31"/>
      <c r="U68" s="31"/>
      <c r="V68" s="31"/>
    </row>
    <row r="69" spans="1:22" ht="27" x14ac:dyDescent="0.25">
      <c r="A69" s="50" t="s">
        <v>50</v>
      </c>
      <c r="B69" s="51"/>
      <c r="C69" s="51"/>
      <c r="D69" s="51"/>
      <c r="E69" s="52"/>
      <c r="F69" s="42">
        <v>19982.599999999999</v>
      </c>
      <c r="G69" s="43" t="s">
        <v>46</v>
      </c>
      <c r="H69" s="44">
        <v>201800010008207</v>
      </c>
      <c r="I69" s="45" t="s">
        <v>47</v>
      </c>
      <c r="J69" s="46">
        <v>44531</v>
      </c>
      <c r="K69" s="47" t="s">
        <v>48</v>
      </c>
      <c r="L69" s="53" t="s">
        <v>51</v>
      </c>
      <c r="M69" s="54"/>
      <c r="N69" s="54"/>
      <c r="O69" s="54"/>
      <c r="P69" s="54"/>
      <c r="Q69" s="31"/>
      <c r="R69" s="31"/>
      <c r="S69" s="31"/>
      <c r="T69" s="31"/>
      <c r="U69" s="31"/>
      <c r="V69" s="31"/>
    </row>
    <row r="70" spans="1:22" ht="27" x14ac:dyDescent="0.25">
      <c r="A70" s="37" t="s">
        <v>45</v>
      </c>
      <c r="B70" s="37"/>
      <c r="C70" s="37"/>
      <c r="D70" s="37"/>
      <c r="E70" s="37"/>
      <c r="F70" s="55">
        <v>1236916.3600000001</v>
      </c>
      <c r="G70" s="43" t="s">
        <v>46</v>
      </c>
      <c r="H70" s="44">
        <v>201800010008207</v>
      </c>
      <c r="I70" s="56" t="s">
        <v>52</v>
      </c>
      <c r="J70" s="46">
        <v>44562</v>
      </c>
      <c r="K70" s="47" t="s">
        <v>48</v>
      </c>
      <c r="L70" s="53" t="s">
        <v>53</v>
      </c>
      <c r="M70" s="54"/>
      <c r="N70" s="54"/>
      <c r="O70" s="54"/>
      <c r="P70" s="54"/>
      <c r="Q70" s="31"/>
      <c r="R70" s="31"/>
      <c r="S70" s="31"/>
      <c r="T70" s="31"/>
      <c r="U70" s="31"/>
      <c r="V70" s="31"/>
    </row>
    <row r="71" spans="1:22" ht="27" x14ac:dyDescent="0.25">
      <c r="A71" s="50" t="s">
        <v>50</v>
      </c>
      <c r="B71" s="51"/>
      <c r="C71" s="51"/>
      <c r="D71" s="51"/>
      <c r="E71" s="52"/>
      <c r="F71" s="42">
        <v>24636.55</v>
      </c>
      <c r="G71" s="43" t="s">
        <v>46</v>
      </c>
      <c r="H71" s="44">
        <v>201800010008207</v>
      </c>
      <c r="I71" s="56" t="s">
        <v>52</v>
      </c>
      <c r="J71" s="46">
        <v>44562</v>
      </c>
      <c r="K71" s="47" t="s">
        <v>48</v>
      </c>
      <c r="L71" s="53" t="s">
        <v>54</v>
      </c>
      <c r="M71" s="54"/>
      <c r="N71" s="54"/>
      <c r="O71" s="54"/>
      <c r="P71" s="54"/>
      <c r="Q71" s="31"/>
      <c r="R71" s="31"/>
      <c r="S71" s="31"/>
      <c r="T71" s="31"/>
      <c r="U71" s="31"/>
      <c r="V71" s="31"/>
    </row>
    <row r="72" spans="1:22" ht="27" x14ac:dyDescent="0.25">
      <c r="A72" s="37" t="s">
        <v>45</v>
      </c>
      <c r="B72" s="37"/>
      <c r="C72" s="37"/>
      <c r="D72" s="37"/>
      <c r="E72" s="37"/>
      <c r="F72" s="55">
        <v>1198377.04</v>
      </c>
      <c r="G72" s="43" t="s">
        <v>46</v>
      </c>
      <c r="H72" s="44">
        <v>201800010008207</v>
      </c>
      <c r="I72" s="56" t="s">
        <v>55</v>
      </c>
      <c r="J72" s="46">
        <v>44593</v>
      </c>
      <c r="K72" s="47" t="s">
        <v>48</v>
      </c>
      <c r="L72" s="53" t="s">
        <v>56</v>
      </c>
      <c r="M72" s="54"/>
      <c r="N72" s="54"/>
      <c r="O72" s="54"/>
      <c r="P72" s="54"/>
      <c r="Q72" s="31"/>
      <c r="R72" s="31"/>
      <c r="S72" s="31"/>
      <c r="T72" s="31"/>
      <c r="U72" s="31"/>
      <c r="V72" s="31"/>
    </row>
    <row r="73" spans="1:22" ht="27" x14ac:dyDescent="0.25">
      <c r="A73" s="50" t="s">
        <v>50</v>
      </c>
      <c r="B73" s="51"/>
      <c r="C73" s="51"/>
      <c r="D73" s="51"/>
      <c r="E73" s="52"/>
      <c r="F73" s="55">
        <v>24636.55</v>
      </c>
      <c r="G73" s="43" t="s">
        <v>46</v>
      </c>
      <c r="H73" s="44">
        <v>201800010008207</v>
      </c>
      <c r="I73" s="56" t="s">
        <v>55</v>
      </c>
      <c r="J73" s="46">
        <v>44593</v>
      </c>
      <c r="K73" s="47" t="s">
        <v>48</v>
      </c>
      <c r="L73" s="53" t="s">
        <v>57</v>
      </c>
      <c r="M73" s="54"/>
      <c r="N73" s="54"/>
      <c r="O73" s="54"/>
      <c r="P73" s="54"/>
      <c r="Q73" s="31"/>
      <c r="R73" s="31"/>
      <c r="S73" s="31"/>
      <c r="T73" s="31"/>
      <c r="U73" s="31"/>
      <c r="V73" s="31"/>
    </row>
    <row r="74" spans="1:22" ht="27" x14ac:dyDescent="0.25">
      <c r="A74" s="37" t="s">
        <v>45</v>
      </c>
      <c r="B74" s="37"/>
      <c r="C74" s="37"/>
      <c r="D74" s="37"/>
      <c r="E74" s="37"/>
      <c r="F74" s="55">
        <v>1253139.1100000001</v>
      </c>
      <c r="G74" s="43" t="s">
        <v>46</v>
      </c>
      <c r="H74" s="44">
        <v>201800010008207</v>
      </c>
      <c r="I74" s="56" t="s">
        <v>58</v>
      </c>
      <c r="J74" s="46">
        <v>44621</v>
      </c>
      <c r="K74" s="47" t="s">
        <v>48</v>
      </c>
      <c r="L74" s="53" t="s">
        <v>59</v>
      </c>
      <c r="M74" s="54"/>
      <c r="N74" s="54"/>
      <c r="O74" s="54"/>
      <c r="P74" s="54"/>
      <c r="Q74" s="31"/>
      <c r="R74" s="31"/>
      <c r="S74" s="31"/>
      <c r="T74" s="31"/>
      <c r="U74" s="31"/>
      <c r="V74" s="31"/>
    </row>
    <row r="75" spans="1:22" ht="27" x14ac:dyDescent="0.25">
      <c r="A75" s="50" t="s">
        <v>50</v>
      </c>
      <c r="B75" s="51"/>
      <c r="C75" s="51"/>
      <c r="D75" s="51"/>
      <c r="E75" s="52"/>
      <c r="F75" s="55">
        <v>34491.17</v>
      </c>
      <c r="G75" s="43" t="s">
        <v>46</v>
      </c>
      <c r="H75" s="44">
        <v>201800010008207</v>
      </c>
      <c r="I75" s="56" t="s">
        <v>58</v>
      </c>
      <c r="J75" s="46">
        <v>44621</v>
      </c>
      <c r="K75" s="47" t="s">
        <v>48</v>
      </c>
      <c r="L75" s="53" t="s">
        <v>60</v>
      </c>
      <c r="M75" s="54"/>
      <c r="N75" s="54"/>
      <c r="O75" s="54"/>
      <c r="P75" s="54"/>
      <c r="Q75" s="31"/>
      <c r="R75" s="31"/>
      <c r="S75" s="31"/>
      <c r="T75" s="31"/>
      <c r="U75" s="31"/>
      <c r="V75" s="31"/>
    </row>
    <row r="76" spans="1:22" ht="27" x14ac:dyDescent="0.25">
      <c r="A76" s="37" t="s">
        <v>45</v>
      </c>
      <c r="B76" s="37"/>
      <c r="C76" s="37"/>
      <c r="D76" s="37"/>
      <c r="E76" s="37"/>
      <c r="F76" s="55">
        <v>1260548.3400000001</v>
      </c>
      <c r="G76" s="43" t="s">
        <v>46</v>
      </c>
      <c r="H76" s="44">
        <v>201800010008207</v>
      </c>
      <c r="I76" s="56" t="s">
        <v>61</v>
      </c>
      <c r="J76" s="46">
        <v>44652</v>
      </c>
      <c r="K76" s="47" t="s">
        <v>48</v>
      </c>
      <c r="L76" s="53" t="s">
        <v>62</v>
      </c>
      <c r="M76" s="54"/>
      <c r="N76" s="54"/>
      <c r="O76" s="54"/>
      <c r="P76" s="54"/>
      <c r="Q76" s="31"/>
      <c r="R76" s="31"/>
      <c r="S76" s="31"/>
      <c r="T76" s="31"/>
      <c r="U76" s="31"/>
      <c r="V76" s="31"/>
    </row>
    <row r="77" spans="1:22" ht="27" x14ac:dyDescent="0.25">
      <c r="A77" s="50" t="s">
        <v>50</v>
      </c>
      <c r="B77" s="51"/>
      <c r="C77" s="51"/>
      <c r="D77" s="51"/>
      <c r="E77" s="52"/>
      <c r="F77" s="55">
        <v>29563.86</v>
      </c>
      <c r="G77" s="43" t="s">
        <v>46</v>
      </c>
      <c r="H77" s="44">
        <v>201800010008207</v>
      </c>
      <c r="I77" s="56" t="s">
        <v>61</v>
      </c>
      <c r="J77" s="46">
        <v>44652</v>
      </c>
      <c r="K77" s="47" t="s">
        <v>48</v>
      </c>
      <c r="L77" s="53" t="s">
        <v>63</v>
      </c>
      <c r="M77" s="54"/>
      <c r="N77" s="54"/>
      <c r="O77" s="54"/>
      <c r="P77" s="54"/>
      <c r="Q77" s="31"/>
      <c r="R77" s="31"/>
      <c r="S77" s="31"/>
      <c r="T77" s="31"/>
      <c r="U77" s="31"/>
      <c r="V77" s="31"/>
    </row>
    <row r="78" spans="1:22" ht="27" x14ac:dyDescent="0.25">
      <c r="A78" s="37" t="s">
        <v>45</v>
      </c>
      <c r="B78" s="37"/>
      <c r="C78" s="37"/>
      <c r="D78" s="37"/>
      <c r="E78" s="37"/>
      <c r="F78" s="55">
        <v>1289992.58</v>
      </c>
      <c r="G78" s="43" t="s">
        <v>46</v>
      </c>
      <c r="H78" s="44">
        <v>201800010008207</v>
      </c>
      <c r="I78" s="57" t="s">
        <v>64</v>
      </c>
      <c r="J78" s="46">
        <v>44682</v>
      </c>
      <c r="K78" s="47" t="s">
        <v>48</v>
      </c>
      <c r="L78" s="53" t="s">
        <v>65</v>
      </c>
      <c r="M78" s="54"/>
      <c r="N78" s="54"/>
      <c r="O78" s="54"/>
      <c r="P78" s="54"/>
      <c r="Q78" s="31"/>
      <c r="R78" s="31"/>
      <c r="S78" s="31"/>
      <c r="T78" s="31"/>
      <c r="U78" s="31"/>
      <c r="V78" s="31"/>
    </row>
    <row r="79" spans="1:22" ht="27" x14ac:dyDescent="0.25">
      <c r="A79" s="50" t="s">
        <v>50</v>
      </c>
      <c r="B79" s="51"/>
      <c r="C79" s="51"/>
      <c r="D79" s="51"/>
      <c r="E79" s="52"/>
      <c r="F79" s="55">
        <v>29563.86</v>
      </c>
      <c r="G79" s="43" t="s">
        <v>46</v>
      </c>
      <c r="H79" s="44">
        <v>201800010008207</v>
      </c>
      <c r="I79" s="57" t="s">
        <v>64</v>
      </c>
      <c r="J79" s="46">
        <v>44682</v>
      </c>
      <c r="K79" s="47" t="s">
        <v>48</v>
      </c>
      <c r="L79" s="53" t="s">
        <v>66</v>
      </c>
      <c r="M79" s="54"/>
      <c r="N79" s="54"/>
      <c r="O79" s="54"/>
      <c r="P79" s="54"/>
      <c r="Q79" s="31"/>
      <c r="R79" s="31"/>
      <c r="S79" s="31"/>
      <c r="T79" s="31"/>
      <c r="U79" s="31"/>
      <c r="V79" s="31"/>
    </row>
    <row r="80" spans="1:22" ht="27" x14ac:dyDescent="0.25">
      <c r="A80" s="37" t="s">
        <v>45</v>
      </c>
      <c r="B80" s="37"/>
      <c r="C80" s="37"/>
      <c r="D80" s="37"/>
      <c r="E80" s="37"/>
      <c r="F80" s="55">
        <v>1274561</v>
      </c>
      <c r="G80" s="43" t="s">
        <v>46</v>
      </c>
      <c r="H80" s="44">
        <v>201800010008207</v>
      </c>
      <c r="I80" s="57" t="s">
        <v>67</v>
      </c>
      <c r="J80" s="46">
        <v>44713</v>
      </c>
      <c r="K80" s="47" t="s">
        <v>48</v>
      </c>
      <c r="L80" s="53" t="s">
        <v>68</v>
      </c>
      <c r="M80" s="54"/>
      <c r="N80" s="54"/>
      <c r="O80" s="54"/>
      <c r="P80" s="54"/>
      <c r="Q80" s="31"/>
      <c r="R80" s="31"/>
      <c r="S80" s="31"/>
      <c r="T80" s="31"/>
      <c r="U80" s="31"/>
      <c r="V80" s="31"/>
    </row>
    <row r="81" spans="1:22" ht="27" x14ac:dyDescent="0.25">
      <c r="A81" s="50" t="s">
        <v>50</v>
      </c>
      <c r="B81" s="51"/>
      <c r="C81" s="51"/>
      <c r="D81" s="51"/>
      <c r="E81" s="52"/>
      <c r="F81" s="55">
        <v>29563.86</v>
      </c>
      <c r="G81" s="43" t="s">
        <v>46</v>
      </c>
      <c r="H81" s="44">
        <v>201800010008207</v>
      </c>
      <c r="I81" s="57" t="s">
        <v>67</v>
      </c>
      <c r="J81" s="46">
        <v>44713</v>
      </c>
      <c r="K81" s="47" t="s">
        <v>48</v>
      </c>
      <c r="L81" s="53" t="s">
        <v>69</v>
      </c>
      <c r="M81" s="54"/>
      <c r="N81" s="54"/>
      <c r="O81" s="54"/>
      <c r="P81" s="54"/>
      <c r="Q81" s="31"/>
      <c r="R81" s="31"/>
      <c r="S81" s="31"/>
      <c r="T81" s="31"/>
      <c r="U81" s="31"/>
      <c r="V81" s="31"/>
    </row>
    <row r="82" spans="1:22" ht="27" x14ac:dyDescent="0.25">
      <c r="A82" s="37" t="s">
        <v>45</v>
      </c>
      <c r="B82" s="37"/>
      <c r="C82" s="37"/>
      <c r="D82" s="37"/>
      <c r="E82" s="37"/>
      <c r="F82" s="55">
        <v>1264021.96</v>
      </c>
      <c r="G82" s="43" t="s">
        <v>46</v>
      </c>
      <c r="H82" s="44">
        <v>201800010008207</v>
      </c>
      <c r="I82" s="57" t="s">
        <v>70</v>
      </c>
      <c r="J82" s="46">
        <v>44743</v>
      </c>
      <c r="K82" s="47" t="s">
        <v>48</v>
      </c>
      <c r="L82" s="53" t="s">
        <v>71</v>
      </c>
      <c r="M82" s="54"/>
      <c r="N82" s="54"/>
      <c r="O82" s="54"/>
      <c r="P82" s="54"/>
      <c r="Q82" s="31"/>
      <c r="R82" s="31"/>
      <c r="S82" s="31"/>
      <c r="T82" s="31"/>
      <c r="U82" s="31"/>
      <c r="V82" s="31"/>
    </row>
    <row r="83" spans="1:22" ht="27" x14ac:dyDescent="0.25">
      <c r="A83" s="50" t="s">
        <v>50</v>
      </c>
      <c r="B83" s="51"/>
      <c r="C83" s="51"/>
      <c r="D83" s="51"/>
      <c r="E83" s="52"/>
      <c r="F83" s="55">
        <v>29563.86</v>
      </c>
      <c r="G83" s="43" t="s">
        <v>46</v>
      </c>
      <c r="H83" s="44">
        <v>201800010008207</v>
      </c>
      <c r="I83" s="57" t="s">
        <v>70</v>
      </c>
      <c r="J83" s="46">
        <v>44743</v>
      </c>
      <c r="K83" s="47" t="s">
        <v>48</v>
      </c>
      <c r="L83" s="53" t="s">
        <v>72</v>
      </c>
      <c r="M83" s="54"/>
      <c r="N83" s="54"/>
      <c r="O83" s="54"/>
      <c r="P83" s="54"/>
      <c r="Q83" s="31"/>
      <c r="R83" s="31"/>
      <c r="S83" s="31"/>
      <c r="T83" s="31"/>
      <c r="U83" s="31"/>
      <c r="V83" s="31"/>
    </row>
    <row r="84" spans="1:22" ht="27" x14ac:dyDescent="0.25">
      <c r="A84" s="37" t="s">
        <v>45</v>
      </c>
      <c r="B84" s="37"/>
      <c r="C84" s="37"/>
      <c r="D84" s="37"/>
      <c r="E84" s="37"/>
      <c r="F84" s="55">
        <v>541251.06999999995</v>
      </c>
      <c r="G84" s="43" t="s">
        <v>46</v>
      </c>
      <c r="H84" s="44">
        <v>201800010008207</v>
      </c>
      <c r="I84" s="57" t="s">
        <v>73</v>
      </c>
      <c r="J84" s="46">
        <v>44774</v>
      </c>
      <c r="K84" s="47" t="s">
        <v>48</v>
      </c>
      <c r="L84" s="53" t="s">
        <v>74</v>
      </c>
      <c r="M84" s="54"/>
      <c r="N84" s="54"/>
      <c r="O84" s="54"/>
      <c r="P84" s="54"/>
      <c r="Q84" s="31"/>
      <c r="R84" s="31"/>
      <c r="S84" s="31"/>
      <c r="T84" s="31"/>
      <c r="U84" s="31"/>
      <c r="V84" s="31"/>
    </row>
    <row r="85" spans="1:22" ht="27" x14ac:dyDescent="0.25">
      <c r="A85" s="50" t="s">
        <v>50</v>
      </c>
      <c r="B85" s="51"/>
      <c r="C85" s="51"/>
      <c r="D85" s="51"/>
      <c r="E85" s="52"/>
      <c r="F85" s="55">
        <v>29563.86</v>
      </c>
      <c r="G85" s="43" t="s">
        <v>46</v>
      </c>
      <c r="H85" s="44">
        <v>201800010008207</v>
      </c>
      <c r="I85" s="57" t="s">
        <v>73</v>
      </c>
      <c r="J85" s="46">
        <v>44774</v>
      </c>
      <c r="K85" s="47" t="s">
        <v>48</v>
      </c>
      <c r="L85" s="53" t="s">
        <v>75</v>
      </c>
      <c r="M85" s="54"/>
      <c r="N85" s="54"/>
      <c r="O85" s="54"/>
      <c r="P85" s="54"/>
      <c r="Q85" s="31"/>
      <c r="R85" s="31"/>
      <c r="S85" s="31"/>
      <c r="T85" s="31"/>
      <c r="U85" s="31"/>
      <c r="V85" s="31"/>
    </row>
    <row r="86" spans="1:22" ht="27" x14ac:dyDescent="0.25">
      <c r="A86" s="37" t="s">
        <v>45</v>
      </c>
      <c r="B86" s="37"/>
      <c r="C86" s="37"/>
      <c r="D86" s="37"/>
      <c r="E86" s="37"/>
      <c r="F86" s="55">
        <f>680187.68+33012.55</f>
        <v>713200.2300000001</v>
      </c>
      <c r="G86" s="43" t="s">
        <v>46</v>
      </c>
      <c r="H86" s="44">
        <v>201800010008207</v>
      </c>
      <c r="I86" s="57" t="s">
        <v>73</v>
      </c>
      <c r="J86" s="46">
        <v>44774</v>
      </c>
      <c r="K86" s="47" t="s">
        <v>48</v>
      </c>
      <c r="L86" s="53" t="e" cm="1">
        <f t="array" aca="1" ref="L86" ca="1">COMENTARIOCELULA(F86)</f>
        <v>#NAME?</v>
      </c>
      <c r="M86" s="54"/>
      <c r="N86" s="54"/>
      <c r="O86" s="54"/>
      <c r="P86" s="54"/>
      <c r="Q86" s="31"/>
      <c r="R86" s="31"/>
      <c r="S86" s="31"/>
      <c r="T86" s="31"/>
      <c r="U86" s="31"/>
      <c r="V86" s="31"/>
    </row>
    <row r="87" spans="1:22" ht="27" x14ac:dyDescent="0.25">
      <c r="A87" s="37" t="s">
        <v>76</v>
      </c>
      <c r="B87" s="37"/>
      <c r="C87" s="37"/>
      <c r="D87" s="37"/>
      <c r="E87" s="37"/>
      <c r="F87" s="55">
        <v>1148185.82</v>
      </c>
      <c r="G87" s="43" t="s">
        <v>46</v>
      </c>
      <c r="H87" s="44">
        <v>201800010008207</v>
      </c>
      <c r="I87" s="57" t="s">
        <v>77</v>
      </c>
      <c r="J87" s="46">
        <v>44805</v>
      </c>
      <c r="K87" s="47" t="s">
        <v>48</v>
      </c>
      <c r="L87" s="53" t="s">
        <v>78</v>
      </c>
      <c r="M87" s="54"/>
      <c r="N87" s="54"/>
      <c r="O87" s="54"/>
      <c r="P87" s="54"/>
      <c r="Q87" s="31"/>
      <c r="R87" s="31"/>
      <c r="S87" s="31"/>
      <c r="T87" s="31"/>
      <c r="U87" s="31"/>
      <c r="V87" s="31"/>
    </row>
    <row r="88" spans="1:22" ht="27" x14ac:dyDescent="0.25">
      <c r="A88" s="50" t="s">
        <v>50</v>
      </c>
      <c r="B88" s="51"/>
      <c r="C88" s="51"/>
      <c r="D88" s="51"/>
      <c r="E88" s="52"/>
      <c r="F88" s="55">
        <v>29563.86</v>
      </c>
      <c r="G88" s="43" t="s">
        <v>46</v>
      </c>
      <c r="H88" s="44">
        <v>201800010008207</v>
      </c>
      <c r="I88" s="57" t="s">
        <v>77</v>
      </c>
      <c r="J88" s="46">
        <v>44805</v>
      </c>
      <c r="K88" s="47" t="s">
        <v>48</v>
      </c>
      <c r="L88" s="53" t="s">
        <v>79</v>
      </c>
      <c r="M88" s="54"/>
      <c r="N88" s="54"/>
      <c r="O88" s="54"/>
      <c r="P88" s="54"/>
      <c r="Q88" s="31"/>
      <c r="R88" s="31"/>
      <c r="S88" s="31"/>
      <c r="T88" s="31"/>
      <c r="U88" s="31"/>
      <c r="V88" s="31"/>
    </row>
    <row r="89" spans="1:22" ht="27" x14ac:dyDescent="0.25">
      <c r="A89" s="37" t="s">
        <v>76</v>
      </c>
      <c r="B89" s="37"/>
      <c r="C89" s="37"/>
      <c r="D89" s="37"/>
      <c r="E89" s="37"/>
      <c r="F89" s="55">
        <v>1331987.6299999999</v>
      </c>
      <c r="G89" s="43" t="s">
        <v>46</v>
      </c>
      <c r="H89" s="44">
        <v>201800010008207</v>
      </c>
      <c r="I89" s="57" t="s">
        <v>80</v>
      </c>
      <c r="J89" s="46">
        <v>44835</v>
      </c>
      <c r="K89" s="47" t="s">
        <v>48</v>
      </c>
      <c r="L89" s="53" t="s">
        <v>81</v>
      </c>
      <c r="M89" s="54"/>
      <c r="N89" s="54"/>
      <c r="O89" s="54"/>
      <c r="P89" s="54"/>
      <c r="Q89" s="31"/>
      <c r="R89" s="31"/>
      <c r="S89" s="31"/>
      <c r="T89" s="31"/>
      <c r="U89" s="31"/>
      <c r="V89" s="31"/>
    </row>
    <row r="90" spans="1:22" ht="27" x14ac:dyDescent="0.25">
      <c r="A90" s="50" t="s">
        <v>50</v>
      </c>
      <c r="B90" s="51"/>
      <c r="C90" s="51"/>
      <c r="D90" s="51"/>
      <c r="E90" s="52"/>
      <c r="F90" s="58">
        <v>29563.86</v>
      </c>
      <c r="G90" s="43" t="s">
        <v>46</v>
      </c>
      <c r="H90" s="44">
        <v>201800010008207</v>
      </c>
      <c r="I90" s="57" t="s">
        <v>80</v>
      </c>
      <c r="J90" s="46">
        <v>44835</v>
      </c>
      <c r="K90" s="47" t="s">
        <v>48</v>
      </c>
      <c r="L90" s="53" t="s">
        <v>82</v>
      </c>
      <c r="M90" s="54"/>
      <c r="N90" s="54"/>
      <c r="O90" s="54"/>
      <c r="P90" s="54"/>
      <c r="Q90" s="31"/>
      <c r="R90" s="31"/>
      <c r="S90" s="31"/>
      <c r="T90" s="31"/>
      <c r="U90" s="31"/>
      <c r="V90" s="31"/>
    </row>
    <row r="91" spans="1:22" ht="27" x14ac:dyDescent="0.25">
      <c r="A91" s="37" t="s">
        <v>76</v>
      </c>
      <c r="B91" s="37"/>
      <c r="C91" s="37"/>
      <c r="D91" s="37"/>
      <c r="E91" s="37"/>
      <c r="F91" s="58">
        <v>1202011.04</v>
      </c>
      <c r="G91" s="43" t="s">
        <v>46</v>
      </c>
      <c r="H91" s="44">
        <v>201800010008207</v>
      </c>
      <c r="I91" s="59" t="s">
        <v>83</v>
      </c>
      <c r="J91" s="46">
        <v>44866</v>
      </c>
      <c r="K91" s="47" t="s">
        <v>48</v>
      </c>
      <c r="L91" s="53" t="s">
        <v>84</v>
      </c>
      <c r="M91" s="54"/>
      <c r="N91" s="54"/>
      <c r="O91" s="54"/>
      <c r="P91" s="54"/>
      <c r="Q91" s="31"/>
      <c r="R91" s="31"/>
      <c r="S91" s="31"/>
      <c r="T91" s="31"/>
      <c r="U91" s="31"/>
      <c r="V91" s="31"/>
    </row>
    <row r="92" spans="1:22" ht="27.75" x14ac:dyDescent="0.25">
      <c r="A92" s="37" t="s">
        <v>85</v>
      </c>
      <c r="B92" s="37"/>
      <c r="C92" s="37"/>
      <c r="D92" s="37"/>
      <c r="E92" s="37"/>
      <c r="F92" s="60">
        <v>30795.68</v>
      </c>
      <c r="G92" s="43" t="s">
        <v>46</v>
      </c>
      <c r="H92" s="44">
        <v>201800010008207</v>
      </c>
      <c r="I92" s="59" t="s">
        <v>83</v>
      </c>
      <c r="J92" s="46">
        <v>44866</v>
      </c>
      <c r="K92" s="47" t="s">
        <v>48</v>
      </c>
      <c r="L92" s="48" t="s">
        <v>86</v>
      </c>
      <c r="M92" s="49"/>
      <c r="N92" s="49"/>
      <c r="O92" s="49"/>
      <c r="P92" s="49"/>
      <c r="Q92" s="31"/>
      <c r="R92" s="31"/>
      <c r="S92" s="31"/>
      <c r="T92" s="31"/>
      <c r="U92" s="31"/>
      <c r="V92" s="31"/>
    </row>
    <row r="93" spans="1:22" ht="27" x14ac:dyDescent="0.25">
      <c r="A93" s="37" t="s">
        <v>85</v>
      </c>
      <c r="B93" s="37"/>
      <c r="C93" s="37"/>
      <c r="D93" s="37"/>
      <c r="E93" s="37"/>
      <c r="F93" s="60">
        <v>32027.51</v>
      </c>
      <c r="G93" s="43" t="s">
        <v>46</v>
      </c>
      <c r="H93" s="44">
        <v>201800010008207</v>
      </c>
      <c r="I93" s="59" t="s">
        <v>83</v>
      </c>
      <c r="J93" s="46">
        <v>44896</v>
      </c>
      <c r="K93" s="47" t="s">
        <v>48</v>
      </c>
      <c r="L93" s="53" t="s">
        <v>87</v>
      </c>
      <c r="M93" s="54"/>
      <c r="N93" s="54"/>
      <c r="O93" s="54"/>
      <c r="P93" s="54"/>
      <c r="Q93" s="31"/>
      <c r="R93" s="31"/>
      <c r="S93" s="31"/>
      <c r="T93" s="31"/>
      <c r="U93" s="31"/>
      <c r="V93" s="31"/>
    </row>
    <row r="94" spans="1:22" ht="27" x14ac:dyDescent="0.25">
      <c r="A94" s="37" t="s">
        <v>76</v>
      </c>
      <c r="B94" s="37"/>
      <c r="C94" s="37"/>
      <c r="D94" s="37"/>
      <c r="E94" s="37"/>
      <c r="F94" s="60">
        <v>197680.69</v>
      </c>
      <c r="G94" s="43" t="s">
        <v>46</v>
      </c>
      <c r="H94" s="44">
        <v>201800010008207</v>
      </c>
      <c r="I94" s="59" t="s">
        <v>83</v>
      </c>
      <c r="J94" s="46">
        <v>44896</v>
      </c>
      <c r="K94" s="47" t="s">
        <v>48</v>
      </c>
      <c r="L94" s="53" t="s">
        <v>88</v>
      </c>
      <c r="M94" s="54"/>
      <c r="N94" s="54"/>
      <c r="O94" s="54"/>
      <c r="P94" s="54"/>
      <c r="Q94" s="31"/>
      <c r="R94" s="31"/>
      <c r="S94" s="31"/>
      <c r="T94" s="31"/>
      <c r="U94" s="31"/>
      <c r="V94" s="31"/>
    </row>
    <row r="95" spans="1:22" ht="27" x14ac:dyDescent="0.25">
      <c r="A95" s="37" t="s">
        <v>89</v>
      </c>
      <c r="B95" s="37"/>
      <c r="C95" s="37"/>
      <c r="D95" s="37"/>
      <c r="E95" s="37"/>
      <c r="F95" s="61" t="s">
        <v>90</v>
      </c>
      <c r="G95" s="43" t="s">
        <v>91</v>
      </c>
      <c r="H95" s="44">
        <v>201800010008207</v>
      </c>
      <c r="I95" s="45" t="s">
        <v>47</v>
      </c>
      <c r="J95" s="46"/>
      <c r="K95" s="47" t="s">
        <v>48</v>
      </c>
      <c r="L95" s="48" t="e" cm="1">
        <f t="array" aca="1" ref="L95" ca="1">COMENTARIOCELULA(F95)</f>
        <v>#NAME?</v>
      </c>
      <c r="M95" s="49"/>
      <c r="N95" s="49"/>
      <c r="O95" s="49"/>
      <c r="P95" s="49"/>
      <c r="Q95" s="31"/>
      <c r="R95" s="31"/>
      <c r="S95" s="31"/>
      <c r="T95" s="31"/>
      <c r="U95" s="31"/>
      <c r="V95" s="31"/>
    </row>
    <row r="96" spans="1:22" ht="27.75" x14ac:dyDescent="0.25">
      <c r="A96" s="37" t="s">
        <v>89</v>
      </c>
      <c r="B96" s="37"/>
      <c r="C96" s="37"/>
      <c r="D96" s="37"/>
      <c r="E96" s="37"/>
      <c r="F96" s="61">
        <v>86424.25</v>
      </c>
      <c r="G96" s="43" t="s">
        <v>91</v>
      </c>
      <c r="H96" s="44">
        <v>201800010008207</v>
      </c>
      <c r="I96" s="56" t="s">
        <v>52</v>
      </c>
      <c r="J96" s="46">
        <v>44562</v>
      </c>
      <c r="K96" s="47" t="s">
        <v>48</v>
      </c>
      <c r="L96" s="48" t="e" cm="1">
        <f t="array" aca="1" ref="L96" ca="1">COMENTARIOCELULA(F96)</f>
        <v>#NAME?</v>
      </c>
      <c r="M96" s="49"/>
      <c r="N96" s="49"/>
      <c r="O96" s="49"/>
      <c r="P96" s="49"/>
      <c r="Q96" s="31"/>
      <c r="R96" s="31"/>
      <c r="S96" s="31"/>
      <c r="T96" s="31"/>
      <c r="U96" s="31"/>
      <c r="V96" s="31"/>
    </row>
    <row r="97" spans="1:22" ht="27.75" x14ac:dyDescent="0.25">
      <c r="A97" s="37" t="s">
        <v>89</v>
      </c>
      <c r="B97" s="37"/>
      <c r="C97" s="37"/>
      <c r="D97" s="37"/>
      <c r="E97" s="37"/>
      <c r="F97" s="61">
        <v>74828.02</v>
      </c>
      <c r="G97" s="43" t="s">
        <v>91</v>
      </c>
      <c r="H97" s="44">
        <v>201800010008207</v>
      </c>
      <c r="I97" s="56" t="s">
        <v>55</v>
      </c>
      <c r="J97" s="46">
        <v>44593</v>
      </c>
      <c r="K97" s="47" t="s">
        <v>48</v>
      </c>
      <c r="L97" s="48" t="e" cm="1">
        <f t="array" aca="1" ref="L97" ca="1">COMENTARIOCELULA(F97)</f>
        <v>#NAME?</v>
      </c>
      <c r="M97" s="49"/>
      <c r="N97" s="49"/>
      <c r="O97" s="49"/>
      <c r="P97" s="49"/>
      <c r="Q97" s="31"/>
      <c r="R97" s="31"/>
      <c r="S97" s="31"/>
      <c r="T97" s="31"/>
      <c r="U97" s="31"/>
      <c r="V97" s="31"/>
    </row>
    <row r="98" spans="1:22" ht="27.75" x14ac:dyDescent="0.25">
      <c r="A98" s="37" t="s">
        <v>89</v>
      </c>
      <c r="B98" s="37"/>
      <c r="C98" s="37"/>
      <c r="D98" s="37"/>
      <c r="E98" s="37"/>
      <c r="F98" s="61">
        <v>66153.62</v>
      </c>
      <c r="G98" s="43" t="s">
        <v>91</v>
      </c>
      <c r="H98" s="44">
        <v>201800010008207</v>
      </c>
      <c r="I98" s="56" t="s">
        <v>58</v>
      </c>
      <c r="J98" s="46">
        <v>44621</v>
      </c>
      <c r="K98" s="47" t="s">
        <v>48</v>
      </c>
      <c r="L98" s="48" t="e" cm="1">
        <f t="array" aca="1" ref="L98" ca="1">COMENTARIOCELULA(F98)</f>
        <v>#NAME?</v>
      </c>
      <c r="M98" s="49"/>
      <c r="N98" s="49"/>
      <c r="O98" s="49"/>
      <c r="P98" s="49"/>
      <c r="Q98" s="31"/>
      <c r="R98" s="31"/>
      <c r="S98" s="31"/>
      <c r="T98" s="31"/>
      <c r="U98" s="31"/>
      <c r="V98" s="31"/>
    </row>
    <row r="99" spans="1:22" ht="27.75" x14ac:dyDescent="0.25">
      <c r="A99" s="37" t="s">
        <v>89</v>
      </c>
      <c r="B99" s="37"/>
      <c r="C99" s="37"/>
      <c r="D99" s="37"/>
      <c r="E99" s="37"/>
      <c r="F99" s="61">
        <v>79106.850000000006</v>
      </c>
      <c r="G99" s="43" t="s">
        <v>91</v>
      </c>
      <c r="H99" s="44">
        <v>201800010008207</v>
      </c>
      <c r="I99" s="56" t="s">
        <v>61</v>
      </c>
      <c r="J99" s="46">
        <v>44652</v>
      </c>
      <c r="K99" s="47" t="s">
        <v>48</v>
      </c>
      <c r="L99" s="48" t="e" cm="1">
        <f t="array" aca="1" ref="L99" ca="1">COMENTARIOCELULA(F99)</f>
        <v>#NAME?</v>
      </c>
      <c r="M99" s="49"/>
      <c r="N99" s="49"/>
      <c r="O99" s="49"/>
      <c r="P99" s="49"/>
      <c r="Q99" s="31"/>
      <c r="R99" s="31"/>
      <c r="S99" s="31"/>
      <c r="T99" s="31"/>
      <c r="U99" s="31"/>
      <c r="V99" s="31"/>
    </row>
    <row r="100" spans="1:22" ht="27" x14ac:dyDescent="0.25">
      <c r="A100" s="37" t="s">
        <v>89</v>
      </c>
      <c r="B100" s="37"/>
      <c r="C100" s="37"/>
      <c r="D100" s="37"/>
      <c r="E100" s="37"/>
      <c r="F100" s="61" t="s">
        <v>90</v>
      </c>
      <c r="G100" s="43" t="s">
        <v>91</v>
      </c>
      <c r="H100" s="44">
        <v>201800010008207</v>
      </c>
      <c r="I100" s="56" t="s">
        <v>61</v>
      </c>
      <c r="J100" s="46"/>
      <c r="K100" s="47" t="s">
        <v>48</v>
      </c>
      <c r="L100" s="48" t="e" cm="1">
        <f t="array" aca="1" ref="L100" ca="1">COMENTARIOCELULA(F100)</f>
        <v>#NAME?</v>
      </c>
      <c r="M100" s="49"/>
      <c r="N100" s="49"/>
      <c r="O100" s="49"/>
      <c r="P100" s="49"/>
      <c r="Q100" s="31"/>
      <c r="R100" s="31"/>
      <c r="S100" s="31"/>
      <c r="T100" s="31"/>
      <c r="U100" s="31"/>
      <c r="V100" s="31"/>
    </row>
    <row r="101" spans="1:22" ht="27.75" x14ac:dyDescent="0.25">
      <c r="A101" s="37" t="s">
        <v>89</v>
      </c>
      <c r="B101" s="37"/>
      <c r="C101" s="37"/>
      <c r="D101" s="37"/>
      <c r="E101" s="37"/>
      <c r="F101" s="61">
        <v>75441.25</v>
      </c>
      <c r="G101" s="43" t="s">
        <v>91</v>
      </c>
      <c r="H101" s="44">
        <v>201800010008207</v>
      </c>
      <c r="I101" s="57" t="s">
        <v>64</v>
      </c>
      <c r="J101" s="46">
        <v>44682</v>
      </c>
      <c r="K101" s="47" t="s">
        <v>48</v>
      </c>
      <c r="L101" s="48" t="e" cm="1">
        <f t="array" aca="1" ref="L101" ca="1">COMENTARIOCELULA(F101)</f>
        <v>#NAME?</v>
      </c>
      <c r="M101" s="49"/>
      <c r="N101" s="49"/>
      <c r="O101" s="49"/>
      <c r="P101" s="49"/>
      <c r="Q101" s="31"/>
      <c r="R101" s="31"/>
      <c r="S101" s="31"/>
      <c r="T101" s="31"/>
      <c r="U101" s="31"/>
      <c r="V101" s="31"/>
    </row>
    <row r="102" spans="1:22" ht="27.75" x14ac:dyDescent="0.25">
      <c r="A102" s="37" t="s">
        <v>89</v>
      </c>
      <c r="B102" s="37"/>
      <c r="C102" s="37"/>
      <c r="D102" s="37"/>
      <c r="E102" s="37"/>
      <c r="F102" s="61">
        <v>61814.25</v>
      </c>
      <c r="G102" s="43" t="s">
        <v>91</v>
      </c>
      <c r="H102" s="44">
        <v>201800010008207</v>
      </c>
      <c r="I102" s="57" t="s">
        <v>67</v>
      </c>
      <c r="J102" s="46">
        <v>44713</v>
      </c>
      <c r="K102" s="47" t="s">
        <v>48</v>
      </c>
      <c r="L102" s="48" t="e" cm="1">
        <f t="array" aca="1" ref="L102" ca="1">COMENTARIOCELULA(F102)</f>
        <v>#NAME?</v>
      </c>
      <c r="M102" s="49"/>
      <c r="N102" s="49"/>
      <c r="O102" s="49"/>
      <c r="P102" s="49"/>
      <c r="Q102" s="31"/>
      <c r="R102" s="31"/>
      <c r="S102" s="31"/>
      <c r="T102" s="31"/>
      <c r="U102" s="31"/>
      <c r="V102" s="31"/>
    </row>
    <row r="103" spans="1:22" ht="27.75" x14ac:dyDescent="0.25">
      <c r="A103" s="37" t="s">
        <v>89</v>
      </c>
      <c r="B103" s="37"/>
      <c r="C103" s="37"/>
      <c r="D103" s="37"/>
      <c r="E103" s="37"/>
      <c r="F103" s="61">
        <v>54747.29</v>
      </c>
      <c r="G103" s="43" t="s">
        <v>91</v>
      </c>
      <c r="H103" s="44">
        <v>201800010008207</v>
      </c>
      <c r="I103" s="57" t="s">
        <v>70</v>
      </c>
      <c r="J103" s="46">
        <v>44743</v>
      </c>
      <c r="K103" s="47" t="s">
        <v>48</v>
      </c>
      <c r="L103" s="48" t="e" cm="1">
        <f t="array" aca="1" ref="L103" ca="1">COMENTARIOCELULA(F103)</f>
        <v>#NAME?</v>
      </c>
      <c r="M103" s="49"/>
      <c r="N103" s="49"/>
      <c r="O103" s="49"/>
      <c r="P103" s="49"/>
      <c r="Q103" s="31"/>
      <c r="R103" s="31"/>
      <c r="S103" s="31"/>
      <c r="T103" s="31"/>
      <c r="U103" s="31"/>
      <c r="V103" s="31"/>
    </row>
    <row r="104" spans="1:22" ht="27" x14ac:dyDescent="0.25">
      <c r="A104" s="37" t="s">
        <v>89</v>
      </c>
      <c r="B104" s="37"/>
      <c r="C104" s="37"/>
      <c r="D104" s="37"/>
      <c r="E104" s="37"/>
      <c r="F104" s="61">
        <v>55655.57</v>
      </c>
      <c r="G104" s="43" t="s">
        <v>91</v>
      </c>
      <c r="H104" s="44">
        <v>201800010008207</v>
      </c>
      <c r="I104" s="57" t="s">
        <v>73</v>
      </c>
      <c r="J104" s="46">
        <v>44774</v>
      </c>
      <c r="K104" s="47" t="s">
        <v>48</v>
      </c>
      <c r="L104" s="53" t="e" cm="1">
        <f t="array" aca="1" ref="L104" ca="1">COMENTARIOCELULA(F104)</f>
        <v>#NAME?</v>
      </c>
      <c r="M104" s="54"/>
      <c r="N104" s="54"/>
      <c r="O104" s="54"/>
      <c r="P104" s="54"/>
      <c r="Q104" s="31"/>
      <c r="R104" s="31"/>
      <c r="S104" s="31"/>
      <c r="T104" s="31"/>
      <c r="U104" s="31"/>
      <c r="V104" s="31"/>
    </row>
    <row r="105" spans="1:22" x14ac:dyDescent="0.25">
      <c r="A105" s="37" t="s">
        <v>92</v>
      </c>
      <c r="B105" s="37"/>
      <c r="C105" s="37"/>
      <c r="D105" s="37"/>
      <c r="E105" s="37"/>
      <c r="F105" s="61" t="s">
        <v>90</v>
      </c>
      <c r="G105" s="43" t="s">
        <v>91</v>
      </c>
      <c r="H105" s="44">
        <v>201800010008207</v>
      </c>
      <c r="I105" s="57" t="s">
        <v>73</v>
      </c>
      <c r="J105" s="46"/>
      <c r="K105" s="62"/>
      <c r="L105" s="53" t="e" cm="1">
        <f t="array" aca="1" ref="L105" ca="1">COMENTARIOCELULA(F105)</f>
        <v>#NAME?</v>
      </c>
      <c r="M105" s="54"/>
      <c r="N105" s="54"/>
      <c r="O105" s="54"/>
      <c r="P105" s="54"/>
      <c r="Q105" s="31"/>
      <c r="R105" s="31"/>
      <c r="S105" s="31"/>
      <c r="T105" s="31"/>
      <c r="U105" s="31"/>
      <c r="V105" s="31"/>
    </row>
    <row r="106" spans="1:22" ht="27" x14ac:dyDescent="0.25">
      <c r="A106" s="37" t="s">
        <v>92</v>
      </c>
      <c r="B106" s="37"/>
      <c r="C106" s="37"/>
      <c r="D106" s="37"/>
      <c r="E106" s="37"/>
      <c r="F106" s="61">
        <v>61515.29</v>
      </c>
      <c r="G106" s="43" t="s">
        <v>91</v>
      </c>
      <c r="H106" s="44">
        <v>201800010008207</v>
      </c>
      <c r="I106" s="57" t="s">
        <v>77</v>
      </c>
      <c r="J106" s="46">
        <v>44805</v>
      </c>
      <c r="K106" s="47" t="s">
        <v>48</v>
      </c>
      <c r="L106" s="53" t="e" cm="1">
        <f t="array" aca="1" ref="L106" ca="1">COMENTARIOCELULA(F106)</f>
        <v>#NAME?</v>
      </c>
      <c r="M106" s="54"/>
      <c r="N106" s="54"/>
      <c r="O106" s="54"/>
      <c r="P106" s="54"/>
      <c r="Q106" s="31"/>
      <c r="R106" s="31"/>
      <c r="S106" s="31"/>
      <c r="T106" s="31"/>
      <c r="U106" s="31"/>
      <c r="V106" s="31"/>
    </row>
    <row r="107" spans="1:22" ht="27" x14ac:dyDescent="0.25">
      <c r="A107" s="37" t="s">
        <v>92</v>
      </c>
      <c r="B107" s="37"/>
      <c r="C107" s="37"/>
      <c r="D107" s="37"/>
      <c r="E107" s="37"/>
      <c r="F107" s="61">
        <v>68522.98</v>
      </c>
      <c r="G107" s="43" t="s">
        <v>91</v>
      </c>
      <c r="H107" s="44">
        <v>201800010008207</v>
      </c>
      <c r="I107" s="57" t="s">
        <v>80</v>
      </c>
      <c r="J107" s="46">
        <v>44835</v>
      </c>
      <c r="K107" s="47" t="s">
        <v>48</v>
      </c>
      <c r="L107" s="53" t="e" cm="1">
        <f t="array" aca="1" ref="L107" ca="1">COMENTARIOCELULA(F107)</f>
        <v>#NAME?</v>
      </c>
      <c r="M107" s="54"/>
      <c r="N107" s="54"/>
      <c r="O107" s="54"/>
      <c r="P107" s="54"/>
      <c r="Q107" s="31"/>
      <c r="R107" s="31"/>
      <c r="S107" s="31"/>
      <c r="T107" s="31"/>
      <c r="U107" s="31"/>
      <c r="V107" s="31"/>
    </row>
    <row r="108" spans="1:22" x14ac:dyDescent="0.25">
      <c r="A108" s="37" t="s">
        <v>92</v>
      </c>
      <c r="B108" s="37"/>
      <c r="C108" s="37"/>
      <c r="D108" s="37"/>
      <c r="E108" s="37"/>
      <c r="F108" s="63">
        <f>71218.92+66266.16</f>
        <v>137485.08000000002</v>
      </c>
      <c r="G108" s="43" t="s">
        <v>91</v>
      </c>
      <c r="H108" s="44">
        <v>201800010008207</v>
      </c>
      <c r="I108" s="59" t="s">
        <v>83</v>
      </c>
      <c r="J108" s="46">
        <v>44866</v>
      </c>
      <c r="K108" s="64"/>
      <c r="L108" s="53" t="e" cm="1">
        <f t="array" aca="1" ref="L108" ca="1">COMENTARIOCELULA(F108)</f>
        <v>#NAME?</v>
      </c>
      <c r="M108" s="54"/>
      <c r="N108" s="54"/>
      <c r="O108" s="54"/>
      <c r="P108" s="54"/>
      <c r="Q108" s="31"/>
      <c r="R108" s="31"/>
      <c r="S108" s="31"/>
      <c r="T108" s="31"/>
      <c r="U108" s="31"/>
      <c r="V108" s="31"/>
    </row>
    <row r="109" spans="1:22" x14ac:dyDescent="0.25">
      <c r="A109" s="37" t="s">
        <v>92</v>
      </c>
      <c r="B109" s="37"/>
      <c r="C109" s="37"/>
      <c r="D109" s="37"/>
      <c r="E109" s="37"/>
      <c r="F109" s="63"/>
      <c r="G109" s="43" t="s">
        <v>91</v>
      </c>
      <c r="H109" s="44">
        <v>201800010008207</v>
      </c>
      <c r="I109" s="59" t="s">
        <v>83</v>
      </c>
      <c r="J109" s="46">
        <v>44896</v>
      </c>
      <c r="K109" s="64"/>
      <c r="L109" s="48" t="e" cm="1">
        <f t="array" aca="1" ref="L109" ca="1">COMENTARIOCELULA(F109)</f>
        <v>#NAME?</v>
      </c>
      <c r="M109" s="49"/>
      <c r="N109" s="49"/>
      <c r="O109" s="49"/>
      <c r="P109" s="49"/>
      <c r="Q109" s="31"/>
      <c r="R109" s="31"/>
      <c r="S109" s="31"/>
      <c r="T109" s="31"/>
      <c r="U109" s="31"/>
      <c r="V109" s="31"/>
    </row>
    <row r="110" spans="1:22" ht="27.75" x14ac:dyDescent="0.25">
      <c r="A110" s="37" t="s">
        <v>93</v>
      </c>
      <c r="B110" s="37"/>
      <c r="C110" s="37"/>
      <c r="D110" s="37"/>
      <c r="E110" s="37"/>
      <c r="F110" s="42">
        <v>191736.73</v>
      </c>
      <c r="G110" s="43"/>
      <c r="H110" s="44"/>
      <c r="I110" s="56" t="s">
        <v>55</v>
      </c>
      <c r="J110" s="46" t="s">
        <v>94</v>
      </c>
      <c r="K110" s="47" t="s">
        <v>48</v>
      </c>
      <c r="L110" s="48" t="e" cm="1">
        <f t="array" aca="1" ref="L110" ca="1">COMENTARIOCELULA(F110)</f>
        <v>#NAME?</v>
      </c>
      <c r="M110" s="49"/>
      <c r="N110" s="49"/>
      <c r="O110" s="49"/>
      <c r="P110" s="49"/>
      <c r="Q110" s="31"/>
      <c r="R110" s="31"/>
      <c r="S110" s="31"/>
      <c r="T110" s="31"/>
      <c r="U110" s="31"/>
      <c r="V110" s="31"/>
    </row>
    <row r="111" spans="1:22" ht="27.75" x14ac:dyDescent="0.25">
      <c r="A111" s="37" t="s">
        <v>93</v>
      </c>
      <c r="B111" s="37"/>
      <c r="C111" s="37"/>
      <c r="D111" s="37"/>
      <c r="E111" s="37"/>
      <c r="F111" s="42">
        <v>45157.63</v>
      </c>
      <c r="G111" s="43"/>
      <c r="H111" s="44"/>
      <c r="I111" s="57" t="s">
        <v>73</v>
      </c>
      <c r="J111" s="46"/>
      <c r="K111" s="47" t="s">
        <v>48</v>
      </c>
      <c r="L111" s="48" t="e" cm="1">
        <f t="array" aca="1" ref="L111" ca="1">COMENTARIOCELULA(F111)</f>
        <v>#NAME?</v>
      </c>
      <c r="M111" s="49"/>
      <c r="N111" s="49"/>
      <c r="O111" s="49"/>
      <c r="P111" s="49"/>
      <c r="Q111" s="31"/>
      <c r="R111" s="31"/>
      <c r="S111" s="31"/>
      <c r="T111" s="31"/>
      <c r="U111" s="31"/>
      <c r="V111" s="31"/>
    </row>
    <row r="112" spans="1:22" ht="15" customHeight="1" x14ac:dyDescent="0.25">
      <c r="A112" s="65" t="s">
        <v>95</v>
      </c>
      <c r="B112" s="65"/>
      <c r="C112" s="65"/>
      <c r="D112" s="65"/>
      <c r="E112" s="65"/>
      <c r="F112" s="66">
        <f>SUM(F68:F111)</f>
        <v>16641822.759999994</v>
      </c>
      <c r="G112" s="67"/>
      <c r="H112" s="67"/>
      <c r="I112" s="67"/>
      <c r="J112" s="68"/>
      <c r="K112" s="67"/>
      <c r="L112" s="31"/>
      <c r="M112" s="31"/>
      <c r="N112" s="32"/>
      <c r="O112" s="31"/>
      <c r="P112" s="69"/>
      <c r="Q112" s="31"/>
      <c r="R112" s="31"/>
      <c r="S112" s="31"/>
      <c r="T112" s="31"/>
      <c r="U112" s="31"/>
      <c r="V112" s="31"/>
    </row>
    <row r="113" spans="1:22" ht="15" customHeight="1" x14ac:dyDescent="0.25">
      <c r="A113" s="70" t="s">
        <v>96</v>
      </c>
      <c r="B113" s="70"/>
      <c r="C113" s="70"/>
      <c r="D113" s="70"/>
      <c r="E113" s="70"/>
      <c r="F113" s="70"/>
      <c r="G113" s="70"/>
      <c r="H113" s="70"/>
      <c r="I113" s="69"/>
      <c r="J113" s="69"/>
      <c r="K113" s="69"/>
      <c r="L113" s="69"/>
      <c r="M113" s="69"/>
      <c r="N113" s="71"/>
      <c r="O113" s="69"/>
      <c r="P113" s="31"/>
      <c r="Q113" s="31"/>
      <c r="R113" s="31"/>
      <c r="S113" s="31"/>
      <c r="T113" s="31"/>
      <c r="U113" s="31"/>
      <c r="V113" s="31"/>
    </row>
    <row r="114" spans="1:22" ht="15.75" thickBot="1" x14ac:dyDescent="0.3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31"/>
      <c r="Q114" s="31"/>
      <c r="R114" s="31"/>
      <c r="S114" s="31"/>
      <c r="T114" s="31"/>
      <c r="U114" s="31"/>
      <c r="V114" s="31"/>
    </row>
    <row r="115" spans="1:22" ht="15.75" customHeight="1" thickBot="1" x14ac:dyDescent="0.3">
      <c r="A115" s="73" t="s">
        <v>97</v>
      </c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4"/>
      <c r="M115" s="74"/>
      <c r="N115" s="74"/>
      <c r="O115" s="74"/>
      <c r="P115" s="31"/>
      <c r="Q115" s="31"/>
      <c r="R115" s="31"/>
      <c r="S115" s="31"/>
      <c r="T115" s="31"/>
      <c r="U115" s="31"/>
      <c r="V115" s="31"/>
    </row>
    <row r="116" spans="1:22" ht="15.75" thickBot="1" x14ac:dyDescent="0.3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4"/>
      <c r="M116" s="74"/>
      <c r="N116" s="74"/>
      <c r="O116" s="74"/>
      <c r="P116" s="31"/>
      <c r="Q116" s="31"/>
      <c r="R116" s="31"/>
      <c r="S116" s="31"/>
      <c r="T116" s="31"/>
      <c r="U116" s="31"/>
      <c r="V116" s="31"/>
    </row>
    <row r="117" spans="1:22" ht="15.75" thickBot="1" x14ac:dyDescent="0.3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4"/>
      <c r="M117" s="74"/>
      <c r="N117" s="74"/>
      <c r="O117" s="74"/>
      <c r="P117" s="31"/>
      <c r="Q117" s="31"/>
      <c r="R117" s="31"/>
      <c r="S117" s="31"/>
      <c r="T117" s="31"/>
      <c r="U117" s="31"/>
      <c r="V117" s="31"/>
    </row>
    <row r="118" spans="1:22" ht="54.75" customHeight="1" thickBot="1" x14ac:dyDescent="0.3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4"/>
      <c r="M118" s="74"/>
      <c r="N118" s="74"/>
      <c r="O118" s="74"/>
      <c r="P118" s="31"/>
      <c r="Q118" s="31"/>
      <c r="R118" s="31"/>
      <c r="S118" s="31"/>
      <c r="T118" s="31"/>
      <c r="U118" s="31"/>
      <c r="V118" s="31"/>
    </row>
    <row r="119" spans="1:22" x14ac:dyDescent="0.25">
      <c r="A119" s="31"/>
      <c r="B119" s="31"/>
      <c r="C119" s="32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2"/>
      <c r="O119" s="31"/>
      <c r="P119" s="31"/>
      <c r="Q119" s="31"/>
      <c r="R119" s="31"/>
      <c r="S119" s="31"/>
      <c r="T119" s="31"/>
      <c r="U119" s="31"/>
      <c r="V119" s="31"/>
    </row>
    <row r="120" spans="1:22" ht="15" customHeight="1" x14ac:dyDescent="0.25">
      <c r="A120" s="70" t="s">
        <v>98</v>
      </c>
      <c r="B120" s="70"/>
      <c r="C120" s="70"/>
      <c r="D120" s="70"/>
      <c r="E120" s="70"/>
      <c r="F120" s="70"/>
      <c r="G120" s="70"/>
      <c r="H120" s="70"/>
      <c r="I120" s="31"/>
      <c r="J120" s="31"/>
      <c r="K120" s="31"/>
      <c r="L120" s="31"/>
      <c r="M120" s="31"/>
      <c r="N120" s="32"/>
      <c r="O120" s="31"/>
      <c r="P120" s="31"/>
      <c r="Q120" s="31"/>
      <c r="R120" s="31"/>
      <c r="S120" s="31"/>
      <c r="T120" s="31"/>
      <c r="U120" s="31"/>
      <c r="V120" s="31"/>
    </row>
    <row r="121" spans="1:22" x14ac:dyDescent="0.25">
      <c r="A121" s="31"/>
      <c r="B121" s="31"/>
      <c r="C121" s="32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2"/>
      <c r="O121" s="31"/>
      <c r="P121" s="31"/>
      <c r="Q121" s="31"/>
      <c r="R121" s="31"/>
      <c r="S121" s="31"/>
      <c r="T121" s="31"/>
      <c r="U121" s="31"/>
      <c r="V121" s="31"/>
    </row>
    <row r="122" spans="1:22" x14ac:dyDescent="0.25">
      <c r="A122" s="31"/>
      <c r="B122" s="31"/>
      <c r="C122" s="32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2"/>
      <c r="O122" s="31"/>
      <c r="P122" s="31"/>
      <c r="Q122" s="31"/>
      <c r="R122" s="31"/>
      <c r="S122" s="31"/>
      <c r="T122" s="31"/>
      <c r="U122" s="31"/>
      <c r="V122" s="31"/>
    </row>
    <row r="123" spans="1:22" x14ac:dyDescent="0.25">
      <c r="A123" s="31"/>
      <c r="B123" s="31"/>
      <c r="C123" s="32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2"/>
      <c r="O123" s="31"/>
      <c r="P123" s="31"/>
      <c r="Q123" s="31"/>
      <c r="R123" s="31"/>
      <c r="S123" s="31"/>
      <c r="T123" s="31"/>
      <c r="U123" s="31"/>
      <c r="V123" s="31"/>
    </row>
    <row r="124" spans="1:22" ht="15" customHeight="1" x14ac:dyDescent="0.25">
      <c r="A124" s="31"/>
      <c r="B124" s="31"/>
      <c r="C124" s="32"/>
      <c r="D124" s="75" t="s">
        <v>99</v>
      </c>
      <c r="E124" s="75"/>
      <c r="F124" s="75"/>
      <c r="I124" s="75" t="s">
        <v>100</v>
      </c>
      <c r="J124" s="75"/>
      <c r="K124" s="75"/>
      <c r="L124" s="75"/>
      <c r="M124" s="31"/>
      <c r="N124" s="32"/>
      <c r="O124" s="31"/>
      <c r="P124" s="31"/>
      <c r="Q124" s="31"/>
      <c r="R124" s="31"/>
      <c r="S124" s="31"/>
      <c r="T124" s="31"/>
      <c r="U124" s="31"/>
      <c r="V124" s="31"/>
    </row>
    <row r="125" spans="1:22" ht="33" customHeight="1" x14ac:dyDescent="0.25">
      <c r="A125" s="31"/>
      <c r="B125" s="31"/>
      <c r="C125" s="32"/>
      <c r="D125" s="75" t="s">
        <v>101</v>
      </c>
      <c r="E125" s="75"/>
      <c r="F125" s="75"/>
      <c r="I125" s="75" t="s">
        <v>102</v>
      </c>
      <c r="J125" s="75"/>
      <c r="K125" s="75"/>
      <c r="L125" s="75"/>
      <c r="M125" s="31"/>
      <c r="N125" s="32"/>
      <c r="O125" s="31"/>
      <c r="P125" s="31"/>
      <c r="Q125" s="31"/>
      <c r="R125" s="31"/>
      <c r="S125" s="31"/>
      <c r="T125" s="31"/>
      <c r="U125" s="31"/>
      <c r="V125" s="31"/>
    </row>
    <row r="126" spans="1:22" x14ac:dyDescent="0.25">
      <c r="A126" s="31"/>
      <c r="B126" s="31"/>
      <c r="C126" s="32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2"/>
      <c r="O126" s="31"/>
      <c r="P126" s="31"/>
      <c r="Q126" s="31"/>
      <c r="R126" s="31"/>
      <c r="S126" s="31"/>
      <c r="T126" s="31"/>
      <c r="U126" s="31"/>
      <c r="V126" s="31"/>
    </row>
    <row r="127" spans="1:22" x14ac:dyDescent="0.25">
      <c r="A127" s="31"/>
      <c r="B127" s="31"/>
      <c r="C127" s="32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2"/>
      <c r="O127" s="31"/>
      <c r="P127" s="31"/>
      <c r="Q127" s="31"/>
      <c r="R127" s="31"/>
      <c r="S127" s="31"/>
      <c r="T127" s="31"/>
      <c r="U127" s="31"/>
      <c r="V127" s="31"/>
    </row>
    <row r="128" spans="1:22" x14ac:dyDescent="0.25">
      <c r="A128" s="31"/>
      <c r="B128" s="31"/>
      <c r="C128" s="32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2"/>
      <c r="O128" s="31"/>
      <c r="P128" s="31"/>
      <c r="Q128" s="31"/>
      <c r="R128" s="31"/>
      <c r="S128" s="31"/>
      <c r="T128" s="31"/>
      <c r="U128" s="31"/>
      <c r="V128" s="31"/>
    </row>
    <row r="129" spans="1:22" x14ac:dyDescent="0.25">
      <c r="A129" s="31"/>
      <c r="B129" s="31"/>
      <c r="C129" s="32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2"/>
      <c r="O129" s="31"/>
      <c r="P129" s="31"/>
      <c r="Q129" s="31"/>
      <c r="R129" s="31"/>
      <c r="S129" s="31"/>
      <c r="T129" s="31"/>
      <c r="U129" s="31"/>
      <c r="V129" s="31"/>
    </row>
    <row r="130" spans="1:22" x14ac:dyDescent="0.25">
      <c r="A130" s="31"/>
      <c r="B130" s="31"/>
      <c r="C130" s="32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2"/>
      <c r="O130" s="31"/>
      <c r="P130" s="31"/>
      <c r="Q130" s="31"/>
      <c r="R130" s="31"/>
      <c r="S130" s="31"/>
      <c r="T130" s="31"/>
      <c r="U130" s="31"/>
      <c r="V130" s="31"/>
    </row>
    <row r="131" spans="1:22" x14ac:dyDescent="0.25">
      <c r="A131" s="31"/>
      <c r="B131" s="31"/>
      <c r="C131" s="32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2"/>
      <c r="O131" s="31"/>
      <c r="P131" s="31"/>
      <c r="Q131" s="31"/>
      <c r="R131" s="31"/>
      <c r="S131" s="31"/>
      <c r="T131" s="31"/>
      <c r="U131" s="31"/>
      <c r="V131" s="31"/>
    </row>
    <row r="132" spans="1:22" x14ac:dyDescent="0.25">
      <c r="A132" s="31"/>
      <c r="B132" s="31"/>
      <c r="C132" s="32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2"/>
      <c r="O132" s="31"/>
      <c r="P132" s="31"/>
      <c r="Q132" s="31"/>
      <c r="R132" s="31"/>
      <c r="S132" s="31"/>
      <c r="T132" s="31"/>
      <c r="U132" s="31"/>
      <c r="V132" s="31"/>
    </row>
    <row r="133" spans="1:22" x14ac:dyDescent="0.25">
      <c r="A133" s="31"/>
      <c r="B133" s="31"/>
      <c r="C133" s="32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2"/>
      <c r="O133" s="31"/>
      <c r="P133" s="31"/>
      <c r="Q133" s="31"/>
      <c r="R133" s="31"/>
      <c r="S133" s="31"/>
      <c r="T133" s="31"/>
      <c r="U133" s="31"/>
      <c r="V133" s="31"/>
    </row>
    <row r="134" spans="1:22" x14ac:dyDescent="0.25">
      <c r="A134" s="76"/>
      <c r="B134" s="76"/>
      <c r="C134" s="77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7"/>
      <c r="O134" s="76"/>
      <c r="P134" s="76"/>
      <c r="Q134" s="76"/>
      <c r="R134" s="76"/>
      <c r="S134" s="76"/>
      <c r="T134" s="76"/>
      <c r="U134" s="76"/>
      <c r="V134" s="76"/>
    </row>
    <row r="135" spans="1:22" x14ac:dyDescent="0.25">
      <c r="A135" s="76"/>
      <c r="B135" s="76"/>
      <c r="C135" s="77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7"/>
      <c r="O135" s="76"/>
      <c r="P135" s="76"/>
      <c r="Q135" s="76"/>
      <c r="R135" s="76"/>
      <c r="S135" s="76"/>
      <c r="T135" s="76"/>
      <c r="U135" s="76"/>
      <c r="V135" s="76"/>
    </row>
    <row r="136" spans="1:22" x14ac:dyDescent="0.25">
      <c r="A136" s="76"/>
      <c r="B136" s="76"/>
      <c r="C136" s="77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7"/>
      <c r="O136" s="76"/>
      <c r="P136" s="76"/>
      <c r="Q136" s="76"/>
      <c r="R136" s="76"/>
      <c r="S136" s="76"/>
      <c r="T136" s="76"/>
      <c r="U136" s="76"/>
      <c r="V136" s="76"/>
    </row>
    <row r="137" spans="1:22" x14ac:dyDescent="0.25">
      <c r="A137" s="76"/>
      <c r="B137" s="76"/>
      <c r="C137" s="77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7"/>
      <c r="O137" s="76"/>
      <c r="P137" s="76"/>
      <c r="Q137" s="76"/>
      <c r="R137" s="76"/>
      <c r="S137" s="76"/>
      <c r="T137" s="76"/>
      <c r="U137" s="76"/>
      <c r="V137" s="76"/>
    </row>
    <row r="138" spans="1:22" x14ac:dyDescent="0.25">
      <c r="A138" s="76"/>
      <c r="B138" s="76"/>
      <c r="C138" s="77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7"/>
      <c r="O138" s="76"/>
      <c r="P138" s="76"/>
      <c r="Q138" s="76"/>
      <c r="R138" s="76"/>
      <c r="S138" s="76"/>
      <c r="T138" s="76"/>
      <c r="U138" s="76"/>
      <c r="V138" s="76"/>
    </row>
    <row r="139" spans="1:22" x14ac:dyDescent="0.25">
      <c r="A139" s="76"/>
      <c r="B139" s="76"/>
      <c r="C139" s="77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7"/>
      <c r="O139" s="76"/>
      <c r="P139" s="76"/>
      <c r="Q139" s="76"/>
      <c r="R139" s="76"/>
      <c r="S139" s="76"/>
      <c r="T139" s="76"/>
      <c r="U139" s="76"/>
      <c r="V139" s="76"/>
    </row>
    <row r="140" spans="1:22" x14ac:dyDescent="0.25">
      <c r="A140" s="76"/>
      <c r="B140" s="76"/>
      <c r="C140" s="77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7"/>
      <c r="O140" s="76"/>
      <c r="P140" s="76"/>
      <c r="Q140" s="76"/>
      <c r="R140" s="76"/>
      <c r="S140" s="76"/>
      <c r="T140" s="76"/>
      <c r="U140" s="76"/>
      <c r="V140" s="76"/>
    </row>
    <row r="141" spans="1:22" x14ac:dyDescent="0.25">
      <c r="A141" s="76"/>
      <c r="B141" s="76"/>
      <c r="C141" s="77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7"/>
      <c r="O141" s="76"/>
      <c r="P141" s="76"/>
      <c r="Q141" s="76"/>
      <c r="R141" s="76"/>
      <c r="S141" s="76"/>
      <c r="T141" s="76"/>
      <c r="U141" s="76"/>
      <c r="V141" s="76"/>
    </row>
    <row r="142" spans="1:22" x14ac:dyDescent="0.25">
      <c r="A142" s="76"/>
      <c r="B142" s="76"/>
      <c r="C142" s="77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7"/>
      <c r="O142" s="76"/>
      <c r="P142" s="76"/>
      <c r="Q142" s="76"/>
      <c r="R142" s="76"/>
      <c r="S142" s="76"/>
      <c r="T142" s="76"/>
      <c r="U142" s="76"/>
      <c r="V142" s="76"/>
    </row>
    <row r="143" spans="1:22" x14ac:dyDescent="0.25">
      <c r="A143" s="76"/>
      <c r="B143" s="76"/>
      <c r="C143" s="77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7"/>
      <c r="O143" s="76"/>
      <c r="P143" s="76"/>
      <c r="Q143" s="76"/>
      <c r="R143" s="76"/>
      <c r="S143" s="76"/>
      <c r="T143" s="76"/>
      <c r="U143" s="76"/>
      <c r="V143" s="76"/>
    </row>
    <row r="144" spans="1:22" x14ac:dyDescent="0.25">
      <c r="A144" s="76"/>
      <c r="B144" s="76"/>
      <c r="C144" s="77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7"/>
      <c r="O144" s="76"/>
      <c r="P144" s="76"/>
      <c r="Q144" s="76"/>
      <c r="R144" s="76"/>
      <c r="S144" s="76"/>
      <c r="T144" s="76"/>
      <c r="U144" s="76"/>
      <c r="V144" s="76"/>
    </row>
    <row r="145" spans="1:22" x14ac:dyDescent="0.25">
      <c r="A145" s="76"/>
      <c r="B145" s="76"/>
      <c r="C145" s="77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7"/>
      <c r="O145" s="76"/>
      <c r="P145" s="76"/>
      <c r="Q145" s="76"/>
      <c r="R145" s="76"/>
      <c r="S145" s="76"/>
      <c r="T145" s="76"/>
      <c r="U145" s="76"/>
      <c r="V145" s="76"/>
    </row>
    <row r="146" spans="1:22" x14ac:dyDescent="0.25">
      <c r="A146" s="76"/>
      <c r="B146" s="76"/>
      <c r="C146" s="77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7"/>
      <c r="O146" s="76"/>
      <c r="P146" s="76"/>
      <c r="Q146" s="76"/>
      <c r="R146" s="76"/>
      <c r="S146" s="76"/>
      <c r="T146" s="76"/>
      <c r="U146" s="76"/>
      <c r="V146" s="76"/>
    </row>
    <row r="147" spans="1:22" x14ac:dyDescent="0.25">
      <c r="A147" s="76"/>
      <c r="B147" s="76"/>
      <c r="C147" s="77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7"/>
      <c r="O147" s="76"/>
      <c r="P147" s="76"/>
      <c r="Q147" s="76"/>
      <c r="R147" s="76"/>
      <c r="S147" s="76"/>
      <c r="T147" s="76"/>
      <c r="U147" s="76"/>
      <c r="V147" s="76"/>
    </row>
    <row r="148" spans="1:22" x14ac:dyDescent="0.25">
      <c r="A148" s="76"/>
      <c r="B148" s="76"/>
      <c r="C148" s="77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7"/>
      <c r="O148" s="76"/>
      <c r="P148" s="76"/>
      <c r="Q148" s="76"/>
      <c r="R148" s="76"/>
      <c r="S148" s="76"/>
      <c r="T148" s="76"/>
      <c r="U148" s="76"/>
      <c r="V148" s="76"/>
    </row>
    <row r="149" spans="1:22" x14ac:dyDescent="0.25">
      <c r="A149" s="76"/>
      <c r="B149" s="76"/>
      <c r="C149" s="77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7"/>
      <c r="O149" s="76"/>
      <c r="P149" s="76"/>
      <c r="Q149" s="76"/>
      <c r="R149" s="76"/>
      <c r="S149" s="76"/>
      <c r="T149" s="76"/>
      <c r="U149" s="76"/>
      <c r="V149" s="76"/>
    </row>
    <row r="150" spans="1:22" x14ac:dyDescent="0.25">
      <c r="A150" s="76"/>
      <c r="B150" s="76"/>
      <c r="C150" s="77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7"/>
      <c r="O150" s="76"/>
      <c r="P150" s="76"/>
      <c r="Q150" s="76"/>
      <c r="R150" s="76"/>
      <c r="S150" s="76"/>
      <c r="T150" s="76"/>
      <c r="U150" s="76"/>
      <c r="V150" s="76"/>
    </row>
    <row r="151" spans="1:22" x14ac:dyDescent="0.25">
      <c r="A151" s="76"/>
      <c r="B151" s="76"/>
      <c r="C151" s="77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7"/>
      <c r="O151" s="76"/>
      <c r="P151" s="76"/>
      <c r="Q151" s="76"/>
      <c r="R151" s="76"/>
      <c r="S151" s="76"/>
      <c r="T151" s="76"/>
      <c r="U151" s="76"/>
      <c r="V151" s="76"/>
    </row>
    <row r="152" spans="1:22" x14ac:dyDescent="0.25">
      <c r="A152" s="76"/>
      <c r="B152" s="76"/>
      <c r="C152" s="77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7"/>
      <c r="O152" s="76"/>
      <c r="P152" s="76"/>
      <c r="Q152" s="76"/>
      <c r="R152" s="76"/>
      <c r="S152" s="76"/>
      <c r="T152" s="76"/>
      <c r="U152" s="76"/>
      <c r="V152" s="76"/>
    </row>
    <row r="153" spans="1:22" x14ac:dyDescent="0.25">
      <c r="A153" s="76"/>
      <c r="B153" s="76"/>
      <c r="C153" s="77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7"/>
      <c r="O153" s="76"/>
      <c r="P153" s="76"/>
      <c r="Q153" s="76"/>
      <c r="R153" s="76"/>
      <c r="S153" s="76"/>
      <c r="T153" s="76"/>
      <c r="U153" s="76"/>
      <c r="V153" s="76"/>
    </row>
    <row r="154" spans="1:22" x14ac:dyDescent="0.25">
      <c r="A154" s="76"/>
      <c r="B154" s="76"/>
      <c r="C154" s="77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7"/>
      <c r="O154" s="76"/>
      <c r="P154" s="76"/>
      <c r="Q154" s="76"/>
      <c r="R154" s="76"/>
      <c r="S154" s="76"/>
      <c r="T154" s="76"/>
      <c r="U154" s="76"/>
      <c r="V154" s="76"/>
    </row>
    <row r="155" spans="1:22" x14ac:dyDescent="0.25">
      <c r="A155" s="76"/>
      <c r="B155" s="76"/>
      <c r="C155" s="77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7"/>
      <c r="O155" s="76"/>
      <c r="P155" s="76"/>
      <c r="Q155" s="76"/>
      <c r="R155" s="76"/>
      <c r="S155" s="76"/>
      <c r="T155" s="76"/>
      <c r="U155" s="76"/>
      <c r="V155" s="76"/>
    </row>
    <row r="156" spans="1:22" x14ac:dyDescent="0.25">
      <c r="A156" s="76"/>
      <c r="B156" s="76"/>
      <c r="C156" s="77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7"/>
      <c r="O156" s="76"/>
      <c r="P156" s="76"/>
      <c r="Q156" s="76"/>
      <c r="R156" s="76"/>
      <c r="S156" s="76"/>
      <c r="T156" s="76"/>
      <c r="U156" s="76"/>
      <c r="V156" s="76"/>
    </row>
    <row r="157" spans="1:22" x14ac:dyDescent="0.25">
      <c r="A157" s="76"/>
      <c r="B157" s="76"/>
      <c r="C157" s="77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7"/>
      <c r="O157" s="76"/>
      <c r="P157" s="76"/>
      <c r="Q157" s="76"/>
      <c r="R157" s="76"/>
      <c r="S157" s="76"/>
      <c r="T157" s="76"/>
      <c r="U157" s="76"/>
      <c r="V157" s="76"/>
    </row>
    <row r="158" spans="1:22" x14ac:dyDescent="0.25">
      <c r="A158" s="76"/>
      <c r="B158" s="76"/>
      <c r="C158" s="77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7"/>
      <c r="O158" s="76"/>
      <c r="P158" s="76"/>
      <c r="Q158" s="76"/>
      <c r="R158" s="76"/>
      <c r="S158" s="76"/>
      <c r="T158" s="76"/>
      <c r="U158" s="76"/>
      <c r="V158" s="76"/>
    </row>
    <row r="159" spans="1:22" x14ac:dyDescent="0.25">
      <c r="A159" s="76"/>
      <c r="B159" s="76"/>
      <c r="C159" s="77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7"/>
      <c r="O159" s="76"/>
      <c r="P159" s="76"/>
      <c r="Q159" s="76"/>
      <c r="R159" s="76"/>
      <c r="S159" s="76"/>
      <c r="T159" s="76"/>
      <c r="U159" s="76"/>
      <c r="V159" s="76"/>
    </row>
    <row r="160" spans="1:22" x14ac:dyDescent="0.25">
      <c r="A160" s="76"/>
      <c r="B160" s="76"/>
      <c r="C160" s="77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7"/>
      <c r="O160" s="76"/>
      <c r="P160" s="76"/>
      <c r="Q160" s="76"/>
      <c r="R160" s="76"/>
      <c r="S160" s="76"/>
      <c r="T160" s="76"/>
      <c r="U160" s="76"/>
      <c r="V160" s="76"/>
    </row>
    <row r="161" spans="1:22" x14ac:dyDescent="0.25">
      <c r="A161" s="76"/>
      <c r="B161" s="76"/>
      <c r="C161" s="77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7"/>
      <c r="O161" s="76"/>
      <c r="P161" s="76"/>
      <c r="Q161" s="76"/>
      <c r="R161" s="76"/>
      <c r="S161" s="76"/>
      <c r="T161" s="76"/>
      <c r="U161" s="76"/>
      <c r="V161" s="76"/>
    </row>
  </sheetData>
  <autoFilter ref="A67:K113" xr:uid="{00000000-0001-0000-0D00-000000000000}">
    <filterColumn colId="0" showButton="0"/>
    <filterColumn colId="1" showButton="0"/>
    <filterColumn colId="2" showButton="0"/>
    <filterColumn colId="3" showButton="0"/>
  </autoFilter>
  <mergeCells count="134">
    <mergeCell ref="D124:F124"/>
    <mergeCell ref="I124:L124"/>
    <mergeCell ref="D125:F125"/>
    <mergeCell ref="I125:L125"/>
    <mergeCell ref="A112:E112"/>
    <mergeCell ref="A113:H113"/>
    <mergeCell ref="A114:O114"/>
    <mergeCell ref="A115:K118"/>
    <mergeCell ref="L115:O118"/>
    <mergeCell ref="A120:H120"/>
    <mergeCell ref="A109:E109"/>
    <mergeCell ref="L109:P109"/>
    <mergeCell ref="A110:E110"/>
    <mergeCell ref="L110:P110"/>
    <mergeCell ref="A111:E111"/>
    <mergeCell ref="L111:P111"/>
    <mergeCell ref="A106:E106"/>
    <mergeCell ref="L106:P106"/>
    <mergeCell ref="A107:E107"/>
    <mergeCell ref="L107:P107"/>
    <mergeCell ref="A108:E108"/>
    <mergeCell ref="L108:P108"/>
    <mergeCell ref="A103:E103"/>
    <mergeCell ref="L103:P103"/>
    <mergeCell ref="A104:E104"/>
    <mergeCell ref="L104:P104"/>
    <mergeCell ref="A105:E105"/>
    <mergeCell ref="L105:P105"/>
    <mergeCell ref="A100:E100"/>
    <mergeCell ref="L100:P100"/>
    <mergeCell ref="A101:E101"/>
    <mergeCell ref="L101:P101"/>
    <mergeCell ref="A102:E102"/>
    <mergeCell ref="L102:P102"/>
    <mergeCell ref="A97:E97"/>
    <mergeCell ref="L97:P97"/>
    <mergeCell ref="A98:E98"/>
    <mergeCell ref="L98:P98"/>
    <mergeCell ref="A99:E99"/>
    <mergeCell ref="L99:P99"/>
    <mergeCell ref="A94:E94"/>
    <mergeCell ref="L94:P94"/>
    <mergeCell ref="A95:E95"/>
    <mergeCell ref="L95:P95"/>
    <mergeCell ref="A96:E96"/>
    <mergeCell ref="L96:P96"/>
    <mergeCell ref="A91:E91"/>
    <mergeCell ref="L91:P91"/>
    <mergeCell ref="A92:E92"/>
    <mergeCell ref="L92:P92"/>
    <mergeCell ref="A93:E93"/>
    <mergeCell ref="L93:P93"/>
    <mergeCell ref="A88:E88"/>
    <mergeCell ref="L88:P88"/>
    <mergeCell ref="A89:E89"/>
    <mergeCell ref="L89:P89"/>
    <mergeCell ref="A90:E90"/>
    <mergeCell ref="L90:P90"/>
    <mergeCell ref="A85:E85"/>
    <mergeCell ref="L85:P85"/>
    <mergeCell ref="A86:E86"/>
    <mergeCell ref="L86:P86"/>
    <mergeCell ref="A87:E87"/>
    <mergeCell ref="L87:P87"/>
    <mergeCell ref="A82:E82"/>
    <mergeCell ref="L82:P82"/>
    <mergeCell ref="A83:E83"/>
    <mergeCell ref="L83:P83"/>
    <mergeCell ref="A84:E84"/>
    <mergeCell ref="L84:P84"/>
    <mergeCell ref="A79:E79"/>
    <mergeCell ref="L79:P79"/>
    <mergeCell ref="A80:E80"/>
    <mergeCell ref="L80:P80"/>
    <mergeCell ref="A81:E81"/>
    <mergeCell ref="L81:P81"/>
    <mergeCell ref="A76:E76"/>
    <mergeCell ref="L76:P76"/>
    <mergeCell ref="A77:E77"/>
    <mergeCell ref="L77:P77"/>
    <mergeCell ref="A78:E78"/>
    <mergeCell ref="L78:P78"/>
    <mergeCell ref="A73:E73"/>
    <mergeCell ref="L73:P73"/>
    <mergeCell ref="A74:E74"/>
    <mergeCell ref="L74:P74"/>
    <mergeCell ref="A75:E75"/>
    <mergeCell ref="L75:P75"/>
    <mergeCell ref="A70:E70"/>
    <mergeCell ref="L70:P70"/>
    <mergeCell ref="A71:E71"/>
    <mergeCell ref="L71:P71"/>
    <mergeCell ref="A72:E72"/>
    <mergeCell ref="L72:P72"/>
    <mergeCell ref="A66:K66"/>
    <mergeCell ref="A67:E67"/>
    <mergeCell ref="A68:E68"/>
    <mergeCell ref="L68:P68"/>
    <mergeCell ref="A69:E69"/>
    <mergeCell ref="L69:P69"/>
    <mergeCell ref="A58:E59"/>
    <mergeCell ref="A60:E60"/>
    <mergeCell ref="A61:E61"/>
    <mergeCell ref="A62:E62"/>
    <mergeCell ref="A63:E63"/>
    <mergeCell ref="A64:E64"/>
    <mergeCell ref="K20:N20"/>
    <mergeCell ref="O20:P20"/>
    <mergeCell ref="R20:S20"/>
    <mergeCell ref="T20:U20"/>
    <mergeCell ref="V20:V21"/>
    <mergeCell ref="A57:E57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83194444444444504" bottom="0.59097222222222201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2024-06-19T13:32:31Z</dcterms:created>
  <dcterms:modified xsi:type="dcterms:W3CDTF">2024-06-19T13:33:07Z</dcterms:modified>
</cp:coreProperties>
</file>