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Transparência\HEMNSL\05- Orçamento\2 - Execução Orçamentária mensal e acumulada do ano\"/>
    </mc:Choice>
  </mc:AlternateContent>
  <xr:revisionPtr revIDLastSave="0" documentId="13_ncr:1_{47902946-FA0C-4935-AB7E-5E40551B69BA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 3.5.2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4" i="1" l="1"/>
  <c r="N34" i="1" s="1"/>
  <c r="B35" i="1"/>
  <c r="F35" i="1" s="1"/>
  <c r="B32" i="1"/>
  <c r="N32" i="1" s="1"/>
  <c r="B33" i="1"/>
  <c r="L33" i="1" s="1"/>
  <c r="B31" i="1"/>
  <c r="L31" i="1" s="1"/>
  <c r="B30" i="1"/>
  <c r="H30" i="1" s="1"/>
  <c r="B29" i="1"/>
  <c r="H29" i="1" s="1"/>
  <c r="B27" i="1"/>
  <c r="J27" i="1" s="1"/>
  <c r="B26" i="1"/>
  <c r="N26" i="1" s="1"/>
  <c r="B25" i="1"/>
  <c r="J25" i="1" s="1"/>
  <c r="B24" i="1"/>
  <c r="L24" i="1" s="1"/>
  <c r="N20" i="1"/>
  <c r="L20" i="1"/>
  <c r="J20" i="1"/>
  <c r="H20" i="1"/>
  <c r="F20" i="1"/>
  <c r="D20" i="1"/>
  <c r="N21" i="1"/>
  <c r="L21" i="1"/>
  <c r="J21" i="1"/>
  <c r="H21" i="1"/>
  <c r="F21" i="1"/>
  <c r="D21" i="1"/>
  <c r="N18" i="1"/>
  <c r="L18" i="1"/>
  <c r="J18" i="1"/>
  <c r="H18" i="1"/>
  <c r="F18" i="1"/>
  <c r="D18" i="1"/>
  <c r="N19" i="1"/>
  <c r="L19" i="1"/>
  <c r="J19" i="1"/>
  <c r="H19" i="1"/>
  <c r="F19" i="1"/>
  <c r="D19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M14" i="1"/>
  <c r="K14" i="1"/>
  <c r="I14" i="1"/>
  <c r="G14" i="1"/>
  <c r="E14" i="1"/>
  <c r="C14" i="1"/>
  <c r="B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M9" i="1"/>
  <c r="K9" i="1"/>
  <c r="I9" i="1"/>
  <c r="G9" i="1"/>
  <c r="E9" i="1"/>
  <c r="C9" i="1"/>
  <c r="B9" i="1"/>
  <c r="M28" i="1"/>
  <c r="M23" i="1"/>
  <c r="L30" i="1"/>
  <c r="K28" i="1"/>
  <c r="K23" i="1"/>
  <c r="J32" i="1"/>
  <c r="I28" i="1"/>
  <c r="J24" i="1"/>
  <c r="I23" i="1"/>
  <c r="H33" i="1"/>
  <c r="G28" i="1"/>
  <c r="G23" i="1"/>
  <c r="F33" i="1"/>
  <c r="E28" i="1"/>
  <c r="F24" i="1"/>
  <c r="E23" i="1"/>
  <c r="C28" i="1"/>
  <c r="C23" i="1"/>
  <c r="D33" i="1"/>
  <c r="D24" i="1"/>
  <c r="H31" i="1" l="1"/>
  <c r="F31" i="1"/>
  <c r="F34" i="1"/>
  <c r="J31" i="1"/>
  <c r="H32" i="1"/>
  <c r="L32" i="1"/>
  <c r="D32" i="1"/>
  <c r="F32" i="1"/>
  <c r="N9" i="1"/>
  <c r="D35" i="1"/>
  <c r="H34" i="1"/>
  <c r="N27" i="1"/>
  <c r="L25" i="1"/>
  <c r="L26" i="1"/>
  <c r="N30" i="1"/>
  <c r="H27" i="1"/>
  <c r="J26" i="1"/>
  <c r="L27" i="1"/>
  <c r="B23" i="1"/>
  <c r="F23" i="1" s="1"/>
  <c r="D27" i="1"/>
  <c r="F27" i="1"/>
  <c r="F29" i="1"/>
  <c r="D25" i="1"/>
  <c r="H25" i="1"/>
  <c r="D26" i="1"/>
  <c r="F30" i="1"/>
  <c r="H26" i="1"/>
  <c r="H35" i="1"/>
  <c r="J30" i="1"/>
  <c r="B28" i="1"/>
  <c r="J28" i="1" s="1"/>
  <c r="J35" i="1"/>
  <c r="N25" i="1"/>
  <c r="D30" i="1"/>
  <c r="D31" i="1"/>
  <c r="F25" i="1"/>
  <c r="L35" i="1"/>
  <c r="N35" i="1"/>
  <c r="F26" i="1"/>
  <c r="L34" i="1"/>
  <c r="N31" i="1"/>
  <c r="J29" i="1"/>
  <c r="D29" i="1"/>
  <c r="L29" i="1"/>
  <c r="N29" i="1"/>
  <c r="J33" i="1"/>
  <c r="N33" i="1"/>
  <c r="D34" i="1"/>
  <c r="J34" i="1"/>
  <c r="N24" i="1"/>
  <c r="H24" i="1"/>
  <c r="L23" i="1"/>
  <c r="L14" i="1"/>
  <c r="H14" i="1"/>
  <c r="D14" i="1"/>
  <c r="F14" i="1"/>
  <c r="J14" i="1"/>
  <c r="N14" i="1"/>
  <c r="D9" i="1"/>
  <c r="F9" i="1"/>
  <c r="H9" i="1"/>
  <c r="J9" i="1"/>
  <c r="L9" i="1"/>
  <c r="F28" i="1"/>
  <c r="H28" i="1"/>
  <c r="N28" i="1"/>
  <c r="D23" i="1" l="1"/>
  <c r="H23" i="1"/>
  <c r="N23" i="1"/>
  <c r="J23" i="1"/>
  <c r="D28" i="1"/>
  <c r="L28" i="1"/>
</calcChain>
</file>

<file path=xl/sharedStrings.xml><?xml version="1.0" encoding="utf-8"?>
<sst xmlns="http://schemas.openxmlformats.org/spreadsheetml/2006/main" count="74" uniqueCount="38">
  <si>
    <t>*Todos os campos são de preenchimento obrigatório</t>
  </si>
  <si>
    <t>Realizado</t>
  </si>
  <si>
    <t>Receitas</t>
  </si>
  <si>
    <t>Despesas</t>
  </si>
  <si>
    <t>PLANILHA DE EXECUCÃO ORÇAMENTARIA MENSAL E ACUMULADA DO ANO DE 2019</t>
  </si>
  <si>
    <t>1º semestre/2019</t>
  </si>
  <si>
    <t>Orçamento 2019</t>
  </si>
  <si>
    <t>Realizado jan/2019</t>
  </si>
  <si>
    <t>Realizado fev/2019</t>
  </si>
  <si>
    <t>Realizado mar/2019</t>
  </si>
  <si>
    <t>Realizado abr/2019</t>
  </si>
  <si>
    <t>Realizado mai/2019</t>
  </si>
  <si>
    <t>Realizado jun/2019</t>
  </si>
  <si>
    <t>2º semestre/2019</t>
  </si>
  <si>
    <t>Realizado jul/2019</t>
  </si>
  <si>
    <t>Realizado ago/2019</t>
  </si>
  <si>
    <t>Realizado set/2019</t>
  </si>
  <si>
    <t>Realizado out/2019</t>
  </si>
  <si>
    <t>Realizado nov/2019</t>
  </si>
  <si>
    <t>Realizado dez/2019</t>
  </si>
  <si>
    <r>
      <rPr>
        <b/>
        <sz val="10"/>
        <color rgb="FF000000"/>
        <rFont val="Arial"/>
        <family val="2"/>
      </rPr>
      <t>Organização Social:</t>
    </r>
    <r>
      <rPr>
        <sz val="10"/>
        <color rgb="FF000000"/>
        <rFont val="Arial"/>
        <family val="2"/>
      </rPr>
      <t xml:space="preserve"> INSTITUITO DE GESTÃO E HUMANIZAÇÃO - IGH</t>
    </r>
  </si>
  <si>
    <r>
      <rPr>
        <b/>
        <sz val="10"/>
        <color rgb="FF000000"/>
        <rFont val="Arial"/>
        <family val="2"/>
      </rPr>
      <t>Unidade gerida:</t>
    </r>
    <r>
      <rPr>
        <sz val="10"/>
        <color rgb="FF000000"/>
        <rFont val="Arial"/>
        <family val="2"/>
      </rPr>
      <t xml:space="preserve"> HOSPITAL ESTADUAL E MATERNIDADE NOSSA SENHORA DE LOURDES - MENSL</t>
    </r>
  </si>
  <si>
    <r>
      <rPr>
        <b/>
        <sz val="10"/>
        <color rgb="FF000000"/>
        <rFont val="Arial"/>
        <family val="2"/>
      </rPr>
      <t>Contrato de Gestão nº:</t>
    </r>
    <r>
      <rPr>
        <sz val="10"/>
        <color rgb="FF000000"/>
        <rFont val="Arial"/>
        <family val="2"/>
      </rPr>
      <t xml:space="preserve"> TERMO DE TRANSFERÊNCIA DE GESTÃO N° 001/2013 - SES/GO</t>
    </r>
  </si>
  <si>
    <r>
      <rPr>
        <b/>
        <sz val="10"/>
        <color rgb="FF000000"/>
        <rFont val="Arial"/>
        <family val="2"/>
      </rPr>
      <t>Valor do repasse mensal do Contrato de Gestão:</t>
    </r>
    <r>
      <rPr>
        <sz val="10"/>
        <color rgb="FF000000"/>
        <rFont val="Arial"/>
        <family val="2"/>
      </rPr>
      <t xml:space="preserve"> R$ 2.552.060,90</t>
    </r>
  </si>
  <si>
    <t>Repasses da SES</t>
  </si>
  <si>
    <t>Pessoal</t>
  </si>
  <si>
    <t>Serviços</t>
  </si>
  <si>
    <t>Materiais e medicamentos</t>
  </si>
  <si>
    <t>Despesas gerais</t>
  </si>
  <si>
    <t>Concessionárias (água, luz e telefone)</t>
  </si>
  <si>
    <t>Outras despesas</t>
  </si>
  <si>
    <t>Investimentos</t>
  </si>
  <si>
    <t>(-) Glosa da folha de servidores</t>
  </si>
  <si>
    <t xml:space="preserve">(-) Glosa da despesa de energia elétrica </t>
  </si>
  <si>
    <t>(-) Glosa da despesa de telefonia</t>
  </si>
  <si>
    <r>
      <rPr>
        <b/>
        <sz val="10"/>
        <color rgb="FF000000"/>
        <rFont val="Arial"/>
        <family val="2"/>
      </rPr>
      <t>Vigência do Contrato de Gestão / Termo Aditivo:</t>
    </r>
    <r>
      <rPr>
        <sz val="10"/>
        <color rgb="FF000000"/>
        <rFont val="Arial"/>
        <family val="2"/>
      </rPr>
      <t xml:space="preserve"> 29/06/2018 A 25/06/2020 / 5°, 6° e 7° TA ao TTG</t>
    </r>
  </si>
  <si>
    <t>Serviços tomados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</si>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</sst>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11" x14ac:knownFonts="1">
    <font>
      <sz val="10"/>
      <color rgb="FF000000"/>
      <name val="Arial"/>
      <charset val="1"/>
    </font>
    <font>
      <sz val="10"/>
      <name val="Arial"/>
    </font>
    <font>
      <sz val="10"/>
      <color rgb="FFFF0000"/>
      <name val="Arial"/>
      <charset val="1"/>
    </font>
    <font>
      <b/>
      <sz val="10"/>
      <color rgb="FF000000"/>
      <name val="Arial"/>
      <charset val="1"/>
    </font>
    <font>
      <sz val="8"/>
      <color rgb="FFFFFFFF"/>
      <name val="Arial"/>
      <charset val="1"/>
    </font>
    <font>
      <sz val="8"/>
      <name val="Arial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rgb="FFD9D9D9"/>
        <bgColor rgb="FFF3F3F3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40">
    <xf numFmtId="0" fontId="0" fillId="0" borderId="0" xfId="0"/>
    <xf numFmtId="0" fontId="3" fillId="3" borderId="0" xfId="0" applyFont="1" applyFill="1" applyBorder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164" fontId="5" fillId="0" borderId="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10" fontId="8" fillId="0" borderId="5" xfId="1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10" fillId="4" borderId="0" xfId="0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10" fontId="8" fillId="0" borderId="0" xfId="1" applyNumberFormat="1" applyFont="1" applyAlignment="1">
      <alignment horizontal="center"/>
    </xf>
    <xf numFmtId="10" fontId="8" fillId="0" borderId="11" xfId="1" applyNumberFormat="1" applyFont="1" applyBorder="1" applyAlignment="1">
      <alignment horizontal="center"/>
    </xf>
    <xf numFmtId="10" fontId="8" fillId="0" borderId="9" xfId="1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</xdr:colOff>
      <xdr:row>0</xdr:row>
      <xdr:rowOff>79594</xdr:rowOff>
    </xdr:from>
    <xdr:to>
      <xdr:col>10</xdr:col>
      <xdr:colOff>382743</xdr:colOff>
      <xdr:row>4</xdr:row>
      <xdr:rowOff>67459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4B6C8DE-7C32-49B5-AD77-1862F2896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8420" y="79594"/>
          <a:ext cx="2523963" cy="658425"/>
        </a:xfrm>
        <a:prstGeom prst="rect">
          <a:avLst/>
        </a:prstGeom>
      </xdr:spPr>
    </xdr:pic>
    <xdr:clientData/>
  </xdr:twoCellAnchor>
  <xdr:twoCellAnchor editAs="oneCell">
    <xdr:from>
      <xdr:col>11</xdr:col>
      <xdr:colOff>365771</xdr:colOff>
      <xdr:row>0</xdr:row>
      <xdr:rowOff>45720</xdr:rowOff>
    </xdr:from>
    <xdr:to>
      <xdr:col>13</xdr:col>
      <xdr:colOff>557649</xdr:colOff>
      <xdr:row>4</xdr:row>
      <xdr:rowOff>76142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831DFCB-FEDC-42EF-8AC9-AB5037933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1" y="45720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5"/>
  <sheetViews>
    <sheetView showGridLines="0" tabSelected="1" view="pageBreakPreview" zoomScaleNormal="100" zoomScaleSheetLayoutView="100" workbookViewId="0">
      <selection activeCell="E26" sqref="E26"/>
    </sheetView>
  </sheetViews>
  <sheetFormatPr defaultRowHeight="13.2" x14ac:dyDescent="0.25"/>
  <cols>
    <col min="1" max="1" width="44.6640625" style="2" bestFit="1" customWidth="1"/>
    <col min="2" max="3" width="14.44140625" style="2" customWidth="1"/>
    <col min="4" max="4" width="8.44140625" style="2" customWidth="1"/>
    <col min="5" max="5" width="14.44140625" style="2" customWidth="1"/>
    <col min="6" max="6" width="8.44140625" style="2" customWidth="1"/>
    <col min="7" max="7" width="14.44140625" style="2" customWidth="1"/>
    <col min="8" max="8" width="8.44140625" style="2" customWidth="1"/>
    <col min="9" max="9" width="14.44140625" style="2" customWidth="1"/>
    <col min="10" max="10" width="8.44140625" style="2" customWidth="1"/>
    <col min="11" max="11" width="14.44140625" style="2" customWidth="1"/>
    <col min="12" max="12" width="8.44140625" style="2" customWidth="1"/>
    <col min="13" max="13" width="14.44140625" style="2" customWidth="1"/>
    <col min="14" max="14" width="8.44140625" style="2" customWidth="1"/>
    <col min="15" max="15" width="14.44140625" style="2" customWidth="1"/>
    <col min="16" max="16" width="8.44140625" style="2" customWidth="1"/>
    <col min="17" max="17" width="14.44140625" style="2" customWidth="1"/>
    <col min="18" max="18" width="8.44140625" style="2" customWidth="1"/>
    <col min="19" max="19" width="14.44140625" style="2" customWidth="1"/>
    <col min="20" max="20" width="8.44140625" style="2" customWidth="1"/>
    <col min="21" max="21" width="14.44140625" style="2" customWidth="1"/>
    <col min="22" max="22" width="8.44140625" style="2" customWidth="1"/>
    <col min="23" max="23" width="14.44140625" style="2" customWidth="1"/>
    <col min="24" max="24" width="8.44140625" style="2" customWidth="1"/>
    <col min="25" max="25" width="14.44140625" style="2" customWidth="1"/>
    <col min="26" max="26" width="8.44140625" style="2" customWidth="1"/>
    <col min="27" max="1025" width="14.44140625" style="2" customWidth="1"/>
  </cols>
  <sheetData>
    <row r="1" spans="1:26" x14ac:dyDescent="0.25">
      <c r="A1" s="19" t="s">
        <v>20</v>
      </c>
      <c r="B1" s="20"/>
      <c r="C1" s="20"/>
      <c r="D1" s="20"/>
      <c r="E1" s="20"/>
      <c r="F1" s="20"/>
      <c r="G1" s="21"/>
    </row>
    <row r="2" spans="1:26" x14ac:dyDescent="0.25">
      <c r="A2" s="22" t="s">
        <v>21</v>
      </c>
      <c r="B2" s="23"/>
      <c r="C2" s="23"/>
      <c r="D2" s="23"/>
      <c r="E2" s="23"/>
      <c r="F2" s="23"/>
      <c r="G2" s="24"/>
    </row>
    <row r="3" spans="1:26" x14ac:dyDescent="0.25">
      <c r="A3" s="22" t="s">
        <v>22</v>
      </c>
      <c r="B3" s="23"/>
      <c r="C3" s="23"/>
      <c r="D3" s="23"/>
      <c r="E3" s="23"/>
      <c r="F3" s="23"/>
      <c r="G3" s="24"/>
    </row>
    <row r="4" spans="1:26" x14ac:dyDescent="0.25">
      <c r="A4" s="22" t="s">
        <v>35</v>
      </c>
      <c r="B4" s="23"/>
      <c r="C4" s="23"/>
      <c r="D4" s="23"/>
      <c r="E4" s="23"/>
      <c r="F4" s="23"/>
      <c r="G4" s="24"/>
    </row>
    <row r="5" spans="1:26" x14ac:dyDescent="0.25">
      <c r="A5" s="25" t="s">
        <v>23</v>
      </c>
      <c r="B5" s="26"/>
      <c r="C5" s="26"/>
      <c r="D5" s="26"/>
      <c r="E5" s="26"/>
      <c r="F5" s="26"/>
      <c r="G5" s="27"/>
    </row>
    <row r="6" spans="1:26" x14ac:dyDescent="0.25">
      <c r="A6" s="3" t="s">
        <v>0</v>
      </c>
    </row>
    <row r="7" spans="1:26" x14ac:dyDescent="0.25">
      <c r="A7" s="38" t="s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6" x14ac:dyDescent="0.25">
      <c r="A8" s="4" t="s">
        <v>5</v>
      </c>
      <c r="B8" s="39" t="s">
        <v>6</v>
      </c>
      <c r="C8" s="5" t="s">
        <v>7</v>
      </c>
      <c r="D8" s="5" t="s">
        <v>1</v>
      </c>
      <c r="E8" s="6" t="s">
        <v>8</v>
      </c>
      <c r="F8" s="6" t="s">
        <v>1</v>
      </c>
      <c r="G8" s="5" t="s">
        <v>9</v>
      </c>
      <c r="H8" s="5" t="s">
        <v>1</v>
      </c>
      <c r="I8" s="6" t="s">
        <v>10</v>
      </c>
      <c r="J8" s="6" t="s">
        <v>1</v>
      </c>
      <c r="K8" s="5" t="s">
        <v>11</v>
      </c>
      <c r="L8" s="5" t="s">
        <v>1</v>
      </c>
      <c r="M8" s="6" t="s">
        <v>12</v>
      </c>
      <c r="N8" s="6" t="s">
        <v>1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8" t="s">
        <v>2</v>
      </c>
      <c r="B9" s="9">
        <f>SUM(B10:B13)</f>
        <v>17798429.280000001</v>
      </c>
      <c r="C9" s="10">
        <f>IF(SUM(C10:C13)=0,"", SUM(C10:C13))</f>
        <v>1486688.8</v>
      </c>
      <c r="D9" s="28">
        <f>IF(OR(ISERR(C9/$B9),C9=0),"",(C9/$B9))</f>
        <v>8.3529213539679265E-2</v>
      </c>
      <c r="E9" s="11">
        <f>IF(SUM(E10:E13)=0,"", SUM(E10:E13))</f>
        <v>1496374.6099999999</v>
      </c>
      <c r="F9" s="28">
        <f>IF(OR(ISERR(E9/$B9),E9=0),"",(E9/$B9))</f>
        <v>8.4073408190096191E-2</v>
      </c>
      <c r="G9" s="11">
        <f>IF(SUM(G10:G13)=0,"", SUM(G10:G13))</f>
        <v>1547183.1900000002</v>
      </c>
      <c r="H9" s="28">
        <f>IF(OR(ISERR(G9/$B9),G9=0),"",(G9/$B9))</f>
        <v>8.6928074700308611E-2</v>
      </c>
      <c r="I9" s="11">
        <f>IF(SUM(I10:I13)=0,"", SUM(I10:I13))</f>
        <v>1550247.57</v>
      </c>
      <c r="J9" s="28">
        <f>IF(OR(ISERR(I9/$B9),I9=0),"",(I9/$B9))</f>
        <v>8.7100246072950097E-2</v>
      </c>
      <c r="K9" s="11">
        <f>IF(SUM(K10:K13)=0,"", SUM(K10:K13))</f>
        <v>1559396.6500000001</v>
      </c>
      <c r="L9" s="28">
        <f>IF(OR(ISERR(K9/$B9),K9=0),"",(K9/$B9))</f>
        <v>8.7614284691530944E-2</v>
      </c>
      <c r="M9" s="11">
        <f>IF(SUM(M10:M13)=0,"", SUM(M10:M13))</f>
        <v>1564916.11</v>
      </c>
      <c r="N9" s="28">
        <f>IF(OR(ISERR(M9/$B9),M9=0),"",(M9/$B9))</f>
        <v>8.7924394078891438E-2</v>
      </c>
      <c r="O9" s="12"/>
      <c r="P9" s="7"/>
      <c r="Q9" s="12"/>
      <c r="R9" s="7"/>
      <c r="S9" s="12"/>
      <c r="T9" s="7"/>
      <c r="U9" s="12"/>
      <c r="V9" s="7"/>
      <c r="W9" s="12"/>
      <c r="X9" s="7"/>
      <c r="Y9" s="12"/>
      <c r="Z9" s="7"/>
    </row>
    <row r="10" spans="1:26" x14ac:dyDescent="0.25">
      <c r="A10" s="13" t="s">
        <v>24</v>
      </c>
      <c r="B10" s="14">
        <v>30625087.199999999</v>
      </c>
      <c r="C10" s="12">
        <v>2552090.6</v>
      </c>
      <c r="D10" s="35">
        <f>IF(OR(ISERR(C10/$B10),C10=0),"",(C10/$B10))</f>
        <v>8.3333333333333343E-2</v>
      </c>
      <c r="E10" s="15">
        <v>2552090.6</v>
      </c>
      <c r="F10" s="35">
        <f>IF(OR(ISERR(E10/$B10),E10=0),"",(E10/$B10))</f>
        <v>8.3333333333333343E-2</v>
      </c>
      <c r="G10" s="15">
        <v>2552090.6</v>
      </c>
      <c r="H10" s="35">
        <f>IF(OR(ISERR(G10/$B10),G10=0),"",(G10/$B10))</f>
        <v>8.3333333333333343E-2</v>
      </c>
      <c r="I10" s="15">
        <v>2552090.6</v>
      </c>
      <c r="J10" s="35">
        <f>IF(OR(ISERR(I10/$B10),I10=0),"",(I10/$B10))</f>
        <v>8.3333333333333343E-2</v>
      </c>
      <c r="K10" s="15">
        <v>2552090.6</v>
      </c>
      <c r="L10" s="35">
        <f>IF(OR(ISERR(K10/$B10),K10=0),"",(K10/$B10))</f>
        <v>8.3333333333333343E-2</v>
      </c>
      <c r="M10" s="15">
        <v>2552090.6</v>
      </c>
      <c r="N10" s="37">
        <f>IF(OR(ISERR(M10/$B10),M10=0),"",(M10/$B10))</f>
        <v>8.3333333333333343E-2</v>
      </c>
      <c r="O10" s="12"/>
      <c r="P10" s="7"/>
      <c r="Q10" s="12"/>
      <c r="R10" s="7"/>
      <c r="S10" s="12"/>
      <c r="T10" s="7"/>
      <c r="U10" s="12"/>
      <c r="V10" s="7"/>
      <c r="W10" s="12"/>
      <c r="X10" s="7"/>
      <c r="Y10" s="12"/>
      <c r="Z10" s="7"/>
    </row>
    <row r="11" spans="1:26" x14ac:dyDescent="0.25">
      <c r="A11" s="29" t="s">
        <v>32</v>
      </c>
      <c r="B11" s="14">
        <v>-12657688.199999999</v>
      </c>
      <c r="C11" s="12">
        <v>-1047885.38</v>
      </c>
      <c r="D11" s="35">
        <f t="shared" ref="D11" si="0">IF(OR(ISERR(C11/$B11),C11=0),"",(C11/$B11))</f>
        <v>8.2786474389533474E-2</v>
      </c>
      <c r="E11" s="15">
        <v>-1037342.12</v>
      </c>
      <c r="F11" s="35">
        <f t="shared" ref="F11" si="1">IF(OR(ISERR(E11/$B11),E11=0),"",(E11/$B11))</f>
        <v>8.1953521338912427E-2</v>
      </c>
      <c r="G11" s="15">
        <v>-987871.69</v>
      </c>
      <c r="H11" s="35">
        <f t="shared" ref="H11:H21" si="2">IF(OR(ISERR(G11/$B11),G11=0),"",(G11/$B11))</f>
        <v>7.8045190748181018E-2</v>
      </c>
      <c r="I11" s="15">
        <v>-984650.49</v>
      </c>
      <c r="J11" s="35">
        <f t="shared" ref="J11:J21" si="3">IF(OR(ISERR(I11/$B11),I11=0),"",(I11/$B11))</f>
        <v>7.7790705098897919E-2</v>
      </c>
      <c r="K11" s="15">
        <v>-975322.02</v>
      </c>
      <c r="L11" s="35">
        <f t="shared" ref="L11:L21" si="4">IF(OR(ISERR(K11/$B11),K11=0),"",(K11/$B11))</f>
        <v>7.7053724549795755E-2</v>
      </c>
      <c r="M11" s="15">
        <v>-971341.52</v>
      </c>
      <c r="N11" s="37">
        <f t="shared" ref="N11:N21" si="5">IF(OR(ISERR(M11/$B11),M11=0),"",(M11/$B11))</f>
        <v>7.673925164312391E-2</v>
      </c>
      <c r="O11" s="12"/>
      <c r="P11" s="7"/>
      <c r="Q11" s="12"/>
      <c r="R11" s="7"/>
      <c r="S11" s="12"/>
      <c r="T11" s="7"/>
      <c r="U11" s="12"/>
      <c r="V11" s="7"/>
      <c r="W11" s="12"/>
      <c r="X11" s="7"/>
      <c r="Y11" s="12"/>
      <c r="Z11" s="7"/>
    </row>
    <row r="12" spans="1:26" x14ac:dyDescent="0.25">
      <c r="A12" s="29" t="s">
        <v>33</v>
      </c>
      <c r="B12" s="14">
        <v>-140521.32</v>
      </c>
      <c r="C12" s="12">
        <v>-15571.08</v>
      </c>
      <c r="D12" s="35">
        <f t="shared" ref="D12" si="6">IF(OR(ISERR(C12/$B12),C12=0),"",(C12/$B12))</f>
        <v>0.11080937753787111</v>
      </c>
      <c r="E12" s="15">
        <v>-16207.12</v>
      </c>
      <c r="F12" s="35">
        <f t="shared" ref="F12" si="7">IF(OR(ISERR(E12/$B12),E12=0),"",(E12/$B12))</f>
        <v>0.11533566579078534</v>
      </c>
      <c r="G12" s="15">
        <v>-14666.94</v>
      </c>
      <c r="H12" s="35">
        <f t="shared" si="2"/>
        <v>0.10437519374284272</v>
      </c>
      <c r="I12" s="15">
        <v>-15129.32</v>
      </c>
      <c r="J12" s="35">
        <f t="shared" si="3"/>
        <v>0.10766565528988768</v>
      </c>
      <c r="K12" s="15">
        <v>-15216.21</v>
      </c>
      <c r="L12" s="35">
        <f t="shared" si="4"/>
        <v>0.10828399562429387</v>
      </c>
      <c r="M12" s="15">
        <v>-13907.84</v>
      </c>
      <c r="N12" s="37">
        <f t="shared" si="5"/>
        <v>9.8973166491746589E-2</v>
      </c>
      <c r="O12" s="12"/>
      <c r="P12" s="7"/>
      <c r="Q12" s="12"/>
      <c r="R12" s="7"/>
      <c r="S12" s="12"/>
      <c r="T12" s="7"/>
      <c r="U12" s="12"/>
      <c r="V12" s="7"/>
      <c r="W12" s="12"/>
      <c r="X12" s="7"/>
      <c r="Y12" s="12"/>
      <c r="Z12" s="7"/>
    </row>
    <row r="13" spans="1:26" x14ac:dyDescent="0.25">
      <c r="A13" s="29" t="s">
        <v>34</v>
      </c>
      <c r="B13" s="14">
        <v>-28448.400000000001</v>
      </c>
      <c r="C13" s="12">
        <v>-1945.34</v>
      </c>
      <c r="D13" s="35">
        <f t="shared" ref="D13" si="8">IF(OR(ISERR(C13/$B13),C13=0),"",(C13/$B13))</f>
        <v>6.8381350093502616E-2</v>
      </c>
      <c r="E13" s="15">
        <v>-2166.75</v>
      </c>
      <c r="F13" s="35">
        <f t="shared" ref="F13" si="9">IF(OR(ISERR(E13/$B13),E13=0),"",(E13/$B13))</f>
        <v>7.6164213101615558E-2</v>
      </c>
      <c r="G13" s="15">
        <v>-2368.7800000000002</v>
      </c>
      <c r="H13" s="35">
        <f t="shared" si="2"/>
        <v>8.326584271874693E-2</v>
      </c>
      <c r="I13" s="15">
        <v>-2063.2199999999998</v>
      </c>
      <c r="J13" s="35">
        <f t="shared" si="3"/>
        <v>7.2524992618214018E-2</v>
      </c>
      <c r="K13" s="15">
        <v>-2155.7199999999998</v>
      </c>
      <c r="L13" s="35">
        <f t="shared" si="4"/>
        <v>7.5776493581361334E-2</v>
      </c>
      <c r="M13" s="15">
        <v>-1925.13</v>
      </c>
      <c r="N13" s="37">
        <f t="shared" si="5"/>
        <v>6.7670941072257143E-2</v>
      </c>
      <c r="O13" s="12"/>
      <c r="P13" s="7"/>
      <c r="Q13" s="12"/>
      <c r="R13" s="7"/>
      <c r="S13" s="12"/>
      <c r="T13" s="7"/>
      <c r="U13" s="12"/>
      <c r="V13" s="7"/>
      <c r="W13" s="12"/>
      <c r="X13" s="7"/>
      <c r="Y13" s="12"/>
      <c r="Z13" s="7"/>
    </row>
    <row r="14" spans="1:26" x14ac:dyDescent="0.25">
      <c r="A14" s="8" t="s">
        <v>3</v>
      </c>
      <c r="B14" s="16">
        <f>SUM(B15:B21)</f>
        <v>-18752253.239999998</v>
      </c>
      <c r="C14" s="17">
        <f>IF(SUM(C15:C21)=0,"", SUM(C15:C21))</f>
        <v>-1492606.5999999999</v>
      </c>
      <c r="D14" s="36">
        <f t="shared" ref="D14" si="10">IF(OR(ISERR(C14/$B14),C14=0),"",(C14/$B14))</f>
        <v>7.959612004471843E-2</v>
      </c>
      <c r="E14" s="18">
        <f>IF(SUM(E15:E21)=0,"", SUM(E15:E21))</f>
        <v>-1475277.9300000004</v>
      </c>
      <c r="F14" s="36">
        <f t="shared" ref="F14" si="11">IF(OR(ISERR(E14/$B14),E14=0),"",(E14/$B14))</f>
        <v>7.8672035361228965E-2</v>
      </c>
      <c r="G14" s="18">
        <f>IF(SUM(G15:G21)=0,"", SUM(G15:G21))</f>
        <v>-1544784.28</v>
      </c>
      <c r="H14" s="36">
        <f t="shared" si="2"/>
        <v>8.2378595266880059E-2</v>
      </c>
      <c r="I14" s="18">
        <f>IF(SUM(I15:I21)=0,"", SUM(I15:I21))</f>
        <v>-1526109.7899999998</v>
      </c>
      <c r="J14" s="36">
        <f t="shared" si="3"/>
        <v>8.1382742141338532E-2</v>
      </c>
      <c r="K14" s="18">
        <f>IF(SUM(K15:K21)=0,"", SUM(K15:K21))</f>
        <v>-1572236.35</v>
      </c>
      <c r="L14" s="36">
        <f t="shared" si="4"/>
        <v>8.3842529741775196E-2</v>
      </c>
      <c r="M14" s="18">
        <f>IF(SUM(M15:M21)=0,"", SUM(M15:M21))</f>
        <v>-1526305.31</v>
      </c>
      <c r="N14" s="36">
        <f t="shared" si="5"/>
        <v>8.1393168621692533E-2</v>
      </c>
      <c r="O14" s="12"/>
      <c r="P14" s="7"/>
      <c r="Q14" s="12"/>
      <c r="R14" s="7"/>
      <c r="S14" s="12"/>
      <c r="T14" s="7"/>
      <c r="U14" s="12"/>
      <c r="V14" s="7"/>
      <c r="W14" s="12"/>
      <c r="X14" s="7"/>
      <c r="Y14" s="12"/>
      <c r="Z14" s="7"/>
    </row>
    <row r="15" spans="1:26" x14ac:dyDescent="0.25">
      <c r="A15" s="13" t="s">
        <v>25</v>
      </c>
      <c r="B15" s="14">
        <v>-13020000</v>
      </c>
      <c r="C15" s="12">
        <v>-1049723.8799999999</v>
      </c>
      <c r="D15" s="35">
        <f t="shared" ref="D15" si="12">IF(OR(ISERR(C15/$B15),C15=0),"",(C15/$B15))</f>
        <v>8.0623953917050684E-2</v>
      </c>
      <c r="E15" s="15">
        <v>-1047408.27</v>
      </c>
      <c r="F15" s="35">
        <f t="shared" ref="F15" si="13">IF(OR(ISERR(E15/$B15),E15=0),"",(E15/$B15))</f>
        <v>8.0446103686635947E-2</v>
      </c>
      <c r="G15" s="15">
        <v>-1105550.3899999999</v>
      </c>
      <c r="H15" s="35">
        <f t="shared" si="2"/>
        <v>8.4911704301075266E-2</v>
      </c>
      <c r="I15" s="15">
        <v>-1106447.49</v>
      </c>
      <c r="J15" s="35">
        <f t="shared" si="3"/>
        <v>8.4980605990783414E-2</v>
      </c>
      <c r="K15" s="15">
        <v>-1157301.1499999999</v>
      </c>
      <c r="L15" s="35">
        <f t="shared" si="4"/>
        <v>8.8886417050691238E-2</v>
      </c>
      <c r="M15" s="15">
        <v>-1077463.23</v>
      </c>
      <c r="N15" s="37">
        <f t="shared" si="5"/>
        <v>8.275447235023041E-2</v>
      </c>
      <c r="O15" s="12"/>
      <c r="P15" s="7"/>
      <c r="Q15" s="12"/>
      <c r="R15" s="7"/>
      <c r="S15" s="12"/>
      <c r="T15" s="7"/>
      <c r="U15" s="12"/>
      <c r="V15" s="7"/>
      <c r="W15" s="12"/>
      <c r="X15" s="7"/>
      <c r="Y15" s="12"/>
      <c r="Z15" s="7"/>
    </row>
    <row r="16" spans="1:26" x14ac:dyDescent="0.25">
      <c r="A16" s="31" t="s">
        <v>36</v>
      </c>
      <c r="B16" s="14">
        <v>-3600000</v>
      </c>
      <c r="C16" s="30">
        <v>-271692.24</v>
      </c>
      <c r="D16" s="35">
        <f t="shared" ref="D16" si="14">IF(OR(ISERR(C16/$B16),C16=0),"",(C16/$B16))</f>
        <v>7.5470066666666669E-2</v>
      </c>
      <c r="E16" s="15">
        <v>-271222.82</v>
      </c>
      <c r="F16" s="35">
        <f t="shared" ref="F16" si="15">IF(OR(ISERR(E16/$B16),E16=0),"",(E16/$B16))</f>
        <v>7.5339672222222223E-2</v>
      </c>
      <c r="G16" s="15">
        <v>-272173.19</v>
      </c>
      <c r="H16" s="35">
        <f t="shared" si="2"/>
        <v>7.5603663888888895E-2</v>
      </c>
      <c r="I16" s="15">
        <v>-273508.24</v>
      </c>
      <c r="J16" s="35">
        <f t="shared" si="3"/>
        <v>7.5974511111111115E-2</v>
      </c>
      <c r="K16" s="15">
        <v>-258910.52</v>
      </c>
      <c r="L16" s="35">
        <f t="shared" si="4"/>
        <v>7.1919588888888886E-2</v>
      </c>
      <c r="M16" s="15">
        <v>-287886.26</v>
      </c>
      <c r="N16" s="37">
        <f t="shared" si="5"/>
        <v>7.9968405555555552E-2</v>
      </c>
      <c r="O16" s="12"/>
      <c r="P16" s="7"/>
      <c r="Q16" s="12"/>
      <c r="R16" s="7"/>
      <c r="S16" s="12"/>
      <c r="T16" s="7"/>
      <c r="U16" s="12"/>
      <c r="V16" s="7"/>
      <c r="W16" s="12"/>
      <c r="X16" s="7"/>
      <c r="Y16" s="12"/>
      <c r="Z16" s="7"/>
    </row>
    <row r="17" spans="1:26" x14ac:dyDescent="0.25">
      <c r="A17" s="31" t="s">
        <v>27</v>
      </c>
      <c r="B17" s="14">
        <v>-1200000</v>
      </c>
      <c r="C17" s="30">
        <v>-90965.67</v>
      </c>
      <c r="D17" s="35">
        <f t="shared" ref="D17" si="16">IF(OR(ISERR(C17/$B17),C17=0),"",(C17/$B17))</f>
        <v>7.5804725000000003E-2</v>
      </c>
      <c r="E17" s="15">
        <v>-80685.59</v>
      </c>
      <c r="F17" s="35">
        <f t="shared" ref="F17" si="17">IF(OR(ISERR(E17/$B17),E17=0),"",(E17/$B17))</f>
        <v>6.7237991666666663E-2</v>
      </c>
      <c r="G17" s="15">
        <v>-85189.59</v>
      </c>
      <c r="H17" s="35">
        <f t="shared" si="2"/>
        <v>7.0991324999999994E-2</v>
      </c>
      <c r="I17" s="15">
        <v>-83765.94</v>
      </c>
      <c r="J17" s="35">
        <f t="shared" si="3"/>
        <v>6.9804950000000004E-2</v>
      </c>
      <c r="K17" s="15">
        <v>-92262.19</v>
      </c>
      <c r="L17" s="35">
        <f t="shared" si="4"/>
        <v>7.6885158333333342E-2</v>
      </c>
      <c r="M17" s="15">
        <v>-93044.479999999996</v>
      </c>
      <c r="N17" s="37">
        <f t="shared" si="5"/>
        <v>7.7537066666666668E-2</v>
      </c>
      <c r="O17" s="12"/>
      <c r="P17" s="7"/>
      <c r="Q17" s="12"/>
      <c r="R17" s="7"/>
      <c r="S17" s="12"/>
      <c r="T17" s="7"/>
      <c r="U17" s="12"/>
      <c r="V17" s="7"/>
      <c r="W17" s="12"/>
      <c r="X17" s="7"/>
      <c r="Y17" s="12"/>
      <c r="Z17" s="7"/>
    </row>
    <row r="18" spans="1:26" x14ac:dyDescent="0.25">
      <c r="A18" s="31" t="s">
        <v>28</v>
      </c>
      <c r="B18" s="14">
        <v>-720000</v>
      </c>
      <c r="C18" s="30">
        <v>-61288.09</v>
      </c>
      <c r="D18" s="35">
        <f>IF(OR(ISERR(C18/$B18),C18=0),"",(C18/$B18))</f>
        <v>8.5122347222222214E-2</v>
      </c>
      <c r="E18" s="15">
        <v>-64966.1</v>
      </c>
      <c r="F18" s="35">
        <f>IF(OR(ISERR(E18/$B18),E18=0),"",(E18/$B18))</f>
        <v>9.023069444444444E-2</v>
      </c>
      <c r="G18" s="15">
        <v>-63779.78</v>
      </c>
      <c r="H18" s="35">
        <f>IF(OR(ISERR(G18/$B18),G18=0),"",(G18/$B18))</f>
        <v>8.8583027777777781E-2</v>
      </c>
      <c r="I18" s="15">
        <v>-50937.2</v>
      </c>
      <c r="J18" s="35">
        <f>IF(OR(ISERR(I18/$B18),I18=0),"",(I18/$B18))</f>
        <v>7.0746111111111107E-2</v>
      </c>
      <c r="K18" s="15">
        <v>-50183.81</v>
      </c>
      <c r="L18" s="35">
        <f>IF(OR(ISERR(K18/$B18),K18=0),"",(K18/$B18))</f>
        <v>6.9699736111111105E-2</v>
      </c>
      <c r="M18" s="15">
        <v>-49493.85</v>
      </c>
      <c r="N18" s="37">
        <f>IF(OR(ISERR(M18/$B18),M18=0),"",(M18/$B18))</f>
        <v>6.8741458333333325E-2</v>
      </c>
      <c r="O18" s="12"/>
      <c r="P18" s="7"/>
      <c r="Q18" s="12"/>
      <c r="R18" s="7"/>
      <c r="S18" s="12"/>
      <c r="T18" s="7"/>
      <c r="U18" s="12"/>
      <c r="V18" s="7"/>
      <c r="W18" s="12"/>
      <c r="X18" s="7"/>
      <c r="Y18" s="12"/>
      <c r="Z18" s="7"/>
    </row>
    <row r="19" spans="1:26" x14ac:dyDescent="0.25">
      <c r="A19" s="31" t="s">
        <v>29</v>
      </c>
      <c r="B19" s="14">
        <v>-144000</v>
      </c>
      <c r="C19" s="30">
        <v>-13818.99</v>
      </c>
      <c r="D19" s="35">
        <f t="shared" ref="D19" si="18">IF(OR(ISERR(C19/$B19),C19=0),"",(C19/$B19))</f>
        <v>9.5965208333333329E-2</v>
      </c>
      <c r="E19" s="15">
        <v>-9797.09</v>
      </c>
      <c r="F19" s="35">
        <f t="shared" ref="F19" si="19">IF(OR(ISERR(E19/$B19),E19=0),"",(E19/$B19))</f>
        <v>6.8035347222222223E-2</v>
      </c>
      <c r="G19" s="15">
        <v>-9621.07</v>
      </c>
      <c r="H19" s="35">
        <f t="shared" si="2"/>
        <v>6.6812986111111111E-2</v>
      </c>
      <c r="I19" s="15">
        <v>-8607.9599999999991</v>
      </c>
      <c r="J19" s="35">
        <f t="shared" si="3"/>
        <v>5.9777499999999997E-2</v>
      </c>
      <c r="K19" s="15">
        <v>-7791.33</v>
      </c>
      <c r="L19" s="35">
        <f t="shared" si="4"/>
        <v>5.4106458333333336E-2</v>
      </c>
      <c r="M19" s="15">
        <v>-9495.9</v>
      </c>
      <c r="N19" s="37">
        <f t="shared" si="5"/>
        <v>6.5943749999999995E-2</v>
      </c>
      <c r="O19" s="12"/>
      <c r="P19" s="7"/>
      <c r="Q19" s="12"/>
      <c r="R19" s="7"/>
      <c r="S19" s="12"/>
      <c r="T19" s="7"/>
      <c r="U19" s="12"/>
      <c r="V19" s="7"/>
      <c r="W19" s="12"/>
      <c r="X19" s="7"/>
      <c r="Y19" s="12"/>
      <c r="Z19" s="7"/>
    </row>
    <row r="20" spans="1:26" x14ac:dyDescent="0.25">
      <c r="A20" s="31" t="s">
        <v>31</v>
      </c>
      <c r="B20" s="14" t="s">
        <v>37</v>
      </c>
      <c r="C20" s="30" t="s">
        <v>37</v>
      </c>
      <c r="D20" s="35" t="str">
        <f>IF(OR(ISERR(C20/$B20),C20=0),"",(C20/$B20))</f>
        <v/>
      </c>
      <c r="E20" s="15" t="s">
        <v>37</v>
      </c>
      <c r="F20" s="35" t="str">
        <f>IF(OR(ISERR(E20/$B20),E20=0),"",(E20/$B20))</f>
        <v/>
      </c>
      <c r="G20" s="15" t="s">
        <v>37</v>
      </c>
      <c r="H20" s="35" t="str">
        <f>IF(OR(ISERR(G20/$B20),G20=0),"",(G20/$B20))</f>
        <v/>
      </c>
      <c r="I20" s="15" t="s">
        <v>37</v>
      </c>
      <c r="J20" s="35" t="str">
        <f>IF(OR(ISERR(I20/$B20),I20=0),"",(I20/$B20))</f>
        <v/>
      </c>
      <c r="K20" s="15" t="s">
        <v>37</v>
      </c>
      <c r="L20" s="35" t="str">
        <f>IF(OR(ISERR(K20/$B20),K20=0),"",(K20/$B20))</f>
        <v/>
      </c>
      <c r="M20" s="15" t="s">
        <v>37</v>
      </c>
      <c r="N20" s="37" t="str">
        <f>IF(OR(ISERR(M20/$B20),M20=0),"",(M20/$B20))</f>
        <v/>
      </c>
      <c r="O20" s="12"/>
      <c r="P20" s="7"/>
      <c r="Q20" s="12"/>
      <c r="R20" s="7"/>
      <c r="S20" s="12"/>
      <c r="T20" s="7"/>
      <c r="U20" s="12"/>
      <c r="V20" s="7"/>
      <c r="W20" s="12"/>
      <c r="X20" s="7"/>
      <c r="Y20" s="12"/>
      <c r="Z20" s="7"/>
    </row>
    <row r="21" spans="1:26" x14ac:dyDescent="0.25">
      <c r="A21" s="31" t="s">
        <v>30</v>
      </c>
      <c r="B21" s="14">
        <v>-68253.240000000005</v>
      </c>
      <c r="C21" s="30">
        <v>-5117.7299999999996</v>
      </c>
      <c r="D21" s="35">
        <f t="shared" ref="D21" si="20">IF(OR(ISERR(C21/$B21),C21=0),"",(C21/$B21))</f>
        <v>7.498149538395539E-2</v>
      </c>
      <c r="E21" s="15">
        <v>-1198.06</v>
      </c>
      <c r="F21" s="35">
        <f t="shared" ref="F21" si="21">IF(OR(ISERR(E21/$B21),E21=0),"",(E21/$B21))</f>
        <v>1.755315938115172E-2</v>
      </c>
      <c r="G21" s="15">
        <v>-8470.26</v>
      </c>
      <c r="H21" s="35">
        <f t="shared" si="2"/>
        <v>0.12410048226282004</v>
      </c>
      <c r="I21" s="15">
        <v>-2842.96</v>
      </c>
      <c r="J21" s="35">
        <f t="shared" si="3"/>
        <v>4.1653114196483564E-2</v>
      </c>
      <c r="K21" s="15">
        <v>-5787.35</v>
      </c>
      <c r="L21" s="35">
        <f t="shared" si="4"/>
        <v>8.4792311690990788E-2</v>
      </c>
      <c r="M21" s="15">
        <v>-8921.59</v>
      </c>
      <c r="N21" s="37">
        <f t="shared" si="5"/>
        <v>0.13071306211983488</v>
      </c>
      <c r="O21" s="12"/>
      <c r="P21" s="7"/>
      <c r="Q21" s="12"/>
      <c r="R21" s="7"/>
      <c r="S21" s="12"/>
      <c r="T21" s="7"/>
      <c r="U21" s="12"/>
      <c r="V21" s="7"/>
      <c r="W21" s="12"/>
      <c r="X21" s="7"/>
      <c r="Y21" s="12"/>
      <c r="Z21" s="7"/>
    </row>
    <row r="22" spans="1:26" x14ac:dyDescent="0.25">
      <c r="A22" s="32" t="s">
        <v>13</v>
      </c>
      <c r="B22" s="39" t="s">
        <v>6</v>
      </c>
      <c r="C22" s="33" t="s">
        <v>14</v>
      </c>
      <c r="D22" s="5" t="s">
        <v>1</v>
      </c>
      <c r="E22" s="34" t="s">
        <v>15</v>
      </c>
      <c r="F22" s="6" t="s">
        <v>1</v>
      </c>
      <c r="G22" s="33" t="s">
        <v>16</v>
      </c>
      <c r="H22" s="5" t="s">
        <v>1</v>
      </c>
      <c r="I22" s="34" t="s">
        <v>17</v>
      </c>
      <c r="J22" s="6" t="s">
        <v>1</v>
      </c>
      <c r="K22" s="33" t="s">
        <v>18</v>
      </c>
      <c r="L22" s="5" t="s">
        <v>1</v>
      </c>
      <c r="M22" s="34" t="s">
        <v>19</v>
      </c>
      <c r="N22" s="6" t="s">
        <v>1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8" t="s">
        <v>2</v>
      </c>
      <c r="B23" s="9">
        <f>SUM(B24:B27)</f>
        <v>17798429.280000001</v>
      </c>
      <c r="C23" s="10">
        <f>IF(SUM(C24:C27)=0,"", SUM(C24:C27))</f>
        <v>1559003.83</v>
      </c>
      <c r="D23" s="28">
        <f>IF(OR(ISERR(C23/$B23),C23=0),"",(C23/$B23))</f>
        <v>8.7592214204645816E-2</v>
      </c>
      <c r="E23" s="11">
        <f>IF(SUM(E24:E27)=0,"", SUM(E24:E27))</f>
        <v>1611588.25</v>
      </c>
      <c r="F23" s="28">
        <f>IF(OR(ISERR(E23/$B23),E23=0),"",(E23/$B23))</f>
        <v>9.0546655811416632E-2</v>
      </c>
      <c r="G23" s="11">
        <f>IF(SUM(G24:G27)=0,"", SUM(G24:G27))</f>
        <v>1617355.0699999998</v>
      </c>
      <c r="H23" s="28">
        <f>IF(OR(ISERR(G23/$B23),G23=0),"",(G23/$B23))</f>
        <v>9.0870663054374856E-2</v>
      </c>
      <c r="I23" s="11">
        <f>IF(SUM(I24:I27)=0,"", SUM(I24:I27))</f>
        <v>1576793.7400000002</v>
      </c>
      <c r="J23" s="28">
        <f>IF(OR(ISERR(I23/$B23),I23=0),"",(I23/$B23))</f>
        <v>8.8591735551172196E-2</v>
      </c>
      <c r="K23" s="11">
        <f>IF(SUM(K24:K27)=0,"", SUM(K24:K27))</f>
        <v>1645883.2100000002</v>
      </c>
      <c r="L23" s="28">
        <f>IF(OR(ISERR(K23/$B23),K23=0),"",(K23/$B23))</f>
        <v>9.2473508988204389E-2</v>
      </c>
      <c r="M23" s="11">
        <f>IF(SUM(M24:M27)=0,"", SUM(M24:M27))</f>
        <v>1697485.0600000003</v>
      </c>
      <c r="N23" s="28">
        <f>IF(OR(ISERR(M23/$B23),M23=0),"",(M23/$B23))</f>
        <v>9.5372745161701161E-2</v>
      </c>
      <c r="O23" s="12"/>
      <c r="P23" s="7"/>
      <c r="Q23" s="12"/>
      <c r="R23" s="7"/>
      <c r="S23" s="12"/>
      <c r="T23" s="7"/>
      <c r="U23" s="12"/>
      <c r="V23" s="7"/>
      <c r="W23" s="12"/>
      <c r="X23" s="7"/>
      <c r="Y23" s="12"/>
      <c r="Z23" s="7"/>
    </row>
    <row r="24" spans="1:26" x14ac:dyDescent="0.25">
      <c r="A24" s="13" t="s">
        <v>24</v>
      </c>
      <c r="B24" s="14">
        <f>B10</f>
        <v>30625087.199999999</v>
      </c>
      <c r="C24" s="12">
        <v>2552090.6</v>
      </c>
      <c r="D24" s="35">
        <f>IF(OR(ISERR(C24/$B24),C24=0),"",(C24/$B24))</f>
        <v>8.3333333333333343E-2</v>
      </c>
      <c r="E24" s="15">
        <v>2552090.6</v>
      </c>
      <c r="F24" s="35">
        <f>IF(OR(ISERR(E24/$B24),E24=0),"",(E24/$B24))</f>
        <v>8.3333333333333343E-2</v>
      </c>
      <c r="G24" s="15">
        <v>2552090.6</v>
      </c>
      <c r="H24" s="35">
        <f>IF(OR(ISERR(G24/$B24),G24=0),"",(G24/$B24))</f>
        <v>8.3333333333333343E-2</v>
      </c>
      <c r="I24" s="15">
        <v>2552090.6</v>
      </c>
      <c r="J24" s="35">
        <f>IF(OR(ISERR(I24/$B24),I24=0),"",(I24/$B24))</f>
        <v>8.3333333333333343E-2</v>
      </c>
      <c r="K24" s="15">
        <v>2552090.6</v>
      </c>
      <c r="L24" s="35">
        <f>IF(OR(ISERR(K24/$B24),K24=0),"",(K24/$B24))</f>
        <v>8.3333333333333343E-2</v>
      </c>
      <c r="M24" s="15">
        <v>2552090.6</v>
      </c>
      <c r="N24" s="37">
        <f>IF(OR(ISERR(M24/$B24),M24=0),"",(M24/$B24))</f>
        <v>8.3333333333333343E-2</v>
      </c>
      <c r="O24" s="12"/>
      <c r="P24" s="7"/>
      <c r="Q24" s="12"/>
      <c r="R24" s="7"/>
      <c r="S24" s="12"/>
      <c r="T24" s="7"/>
      <c r="U24" s="12"/>
      <c r="V24" s="7"/>
      <c r="W24" s="12"/>
      <c r="X24" s="7"/>
      <c r="Y24" s="12"/>
      <c r="Z24" s="7"/>
    </row>
    <row r="25" spans="1:26" x14ac:dyDescent="0.25">
      <c r="A25" s="29" t="s">
        <v>32</v>
      </c>
      <c r="B25" s="14">
        <f>B11</f>
        <v>-12657688.199999999</v>
      </c>
      <c r="C25" s="12">
        <v>-978560.87</v>
      </c>
      <c r="D25" s="35">
        <f t="shared" ref="D25:F35" si="22">IF(OR(ISERR(C25/$B25),C25=0),"",(C25/$B25))</f>
        <v>7.7309604608525595E-2</v>
      </c>
      <c r="E25" s="15">
        <v>-928438.02</v>
      </c>
      <c r="F25" s="35">
        <f t="shared" si="22"/>
        <v>7.3349730640386607E-2</v>
      </c>
      <c r="G25" s="15">
        <v>-919634.6</v>
      </c>
      <c r="H25" s="35">
        <f t="shared" ref="H25" si="23">IF(OR(ISERR(G25/$B25),G25=0),"",(G25/$B25))</f>
        <v>7.2654230809698725E-2</v>
      </c>
      <c r="I25" s="15">
        <v>-953953.11</v>
      </c>
      <c r="J25" s="35">
        <f t="shared" ref="J25" si="24">IF(OR(ISERR(I25/$B25),I25=0),"",(I25/$B25))</f>
        <v>7.5365508687439464E-2</v>
      </c>
      <c r="K25" s="15">
        <v>-886285.44</v>
      </c>
      <c r="L25" s="35">
        <f t="shared" ref="L25" si="25">IF(OR(ISERR(K25/$B25),K25=0),"",(K25/$B25))</f>
        <v>7.0019534846813503E-2</v>
      </c>
      <c r="M25" s="15">
        <v>-835671.11</v>
      </c>
      <c r="N25" s="37">
        <f t="shared" ref="N25" si="26">IF(OR(ISERR(M25/$B25),M25=0),"",(M25/$B25))</f>
        <v>6.6020832303326921E-2</v>
      </c>
      <c r="O25" s="12"/>
      <c r="P25" s="7"/>
      <c r="Q25" s="12"/>
      <c r="R25" s="7"/>
      <c r="S25" s="12"/>
      <c r="T25" s="7"/>
      <c r="U25" s="12"/>
      <c r="V25" s="7"/>
      <c r="W25" s="12"/>
      <c r="X25" s="7"/>
      <c r="Y25" s="12"/>
      <c r="Z25" s="7"/>
    </row>
    <row r="26" spans="1:26" x14ac:dyDescent="0.25">
      <c r="A26" s="29" t="s">
        <v>33</v>
      </c>
      <c r="B26" s="14">
        <f>B12</f>
        <v>-140521.32</v>
      </c>
      <c r="C26" s="12">
        <v>-12337.7</v>
      </c>
      <c r="D26" s="35">
        <f t="shared" si="22"/>
        <v>8.7799488362335337E-2</v>
      </c>
      <c r="E26" s="15">
        <v>-10297.08</v>
      </c>
      <c r="F26" s="35">
        <f t="shared" si="22"/>
        <v>7.3277706187217712E-2</v>
      </c>
      <c r="G26" s="15">
        <v>-13210.86</v>
      </c>
      <c r="H26" s="35">
        <f t="shared" ref="H26" si="27">IF(OR(ISERR(G26/$B26),G26=0),"",(G26/$B26))</f>
        <v>9.4013207390878484E-2</v>
      </c>
      <c r="I26" s="15">
        <v>-19496.73</v>
      </c>
      <c r="J26" s="35">
        <f t="shared" ref="J26" si="28">IF(OR(ISERR(I26/$B26),I26=0),"",(I26/$B26))</f>
        <v>0.13874570776875708</v>
      </c>
      <c r="K26" s="15">
        <v>-18059.689999999999</v>
      </c>
      <c r="L26" s="35">
        <f t="shared" ref="L26" si="29">IF(OR(ISERR(K26/$B26),K26=0),"",(K26/$B26))</f>
        <v>0.12851921687043644</v>
      </c>
      <c r="M26" s="15">
        <v>-17522.38</v>
      </c>
      <c r="N26" s="37">
        <f t="shared" ref="N26" si="30">IF(OR(ISERR(M26/$B26),M26=0),"",(M26/$B26))</f>
        <v>0.12469552662898413</v>
      </c>
      <c r="O26" s="12"/>
      <c r="P26" s="7"/>
      <c r="Q26" s="12"/>
      <c r="R26" s="7"/>
      <c r="S26" s="12"/>
      <c r="T26" s="7"/>
      <c r="U26" s="12"/>
      <c r="V26" s="7"/>
      <c r="W26" s="12"/>
      <c r="X26" s="7"/>
      <c r="Y26" s="12"/>
      <c r="Z26" s="7"/>
    </row>
    <row r="27" spans="1:26" x14ac:dyDescent="0.25">
      <c r="A27" s="29" t="s">
        <v>34</v>
      </c>
      <c r="B27" s="14">
        <f>B13</f>
        <v>-28448.400000000001</v>
      </c>
      <c r="C27" s="12">
        <v>-2188.1999999999998</v>
      </c>
      <c r="D27" s="35">
        <f t="shared" si="22"/>
        <v>7.6918209811448091E-2</v>
      </c>
      <c r="E27" s="15">
        <v>-1767.25</v>
      </c>
      <c r="F27" s="35">
        <f t="shared" si="22"/>
        <v>6.2121244076995541E-2</v>
      </c>
      <c r="G27" s="15">
        <v>-1890.07</v>
      </c>
      <c r="H27" s="35">
        <f t="shared" ref="H27" si="31">IF(OR(ISERR(G27/$B27),G27=0),"",(G27/$B27))</f>
        <v>6.6438534328819895E-2</v>
      </c>
      <c r="I27" s="15">
        <v>-1847.02</v>
      </c>
      <c r="J27" s="35">
        <f t="shared" ref="J27" si="32">IF(OR(ISERR(I27/$B27),I27=0),"",(I27/$B27))</f>
        <v>6.4925268204890252E-2</v>
      </c>
      <c r="K27" s="15">
        <v>-1862.26</v>
      </c>
      <c r="L27" s="35">
        <f t="shared" ref="L27" si="33">IF(OR(ISERR(K27/$B27),K27=0),"",(K27/$B27))</f>
        <v>6.5460974958169882E-2</v>
      </c>
      <c r="M27" s="15">
        <v>-1412.05</v>
      </c>
      <c r="N27" s="37">
        <f t="shared" ref="N27" si="34">IF(OR(ISERR(M27/$B27),M27=0),"",(M27/$B27))</f>
        <v>4.9635480378509858E-2</v>
      </c>
      <c r="O27" s="12"/>
      <c r="P27" s="7"/>
      <c r="Q27" s="12"/>
      <c r="R27" s="7"/>
      <c r="S27" s="12"/>
      <c r="T27" s="7"/>
      <c r="U27" s="12"/>
      <c r="V27" s="7"/>
      <c r="W27" s="12"/>
      <c r="X27" s="7"/>
      <c r="Y27" s="12"/>
      <c r="Z27" s="7"/>
    </row>
    <row r="28" spans="1:26" x14ac:dyDescent="0.25">
      <c r="A28" s="8" t="s">
        <v>3</v>
      </c>
      <c r="B28" s="16">
        <f>SUM(B29:B35)</f>
        <v>-18752253.239999998</v>
      </c>
      <c r="C28" s="17">
        <f>IF(SUM(C29:C35)=0,"", SUM(C29:C35))</f>
        <v>-1543171.8900000001</v>
      </c>
      <c r="D28" s="36">
        <f t="shared" si="22"/>
        <v>8.2292611466460774E-2</v>
      </c>
      <c r="E28" s="18">
        <f>IF(SUM(E29:E35)=0,"", SUM(E29:E35))</f>
        <v>-1750969.2100000002</v>
      </c>
      <c r="F28" s="36">
        <f t="shared" si="22"/>
        <v>9.3373803541915074E-2</v>
      </c>
      <c r="G28" s="18">
        <f>IF(SUM(G29:G35)=0,"", SUM(G29:G35))</f>
        <v>-1629730.2100000002</v>
      </c>
      <c r="H28" s="36">
        <f t="shared" ref="H28" si="35">IF(OR(ISERR(G28/$B28),G28=0),"",(G28/$B28))</f>
        <v>8.6908500495485014E-2</v>
      </c>
      <c r="I28" s="18">
        <f>IF(SUM(I29:I35)=0,"", SUM(I29:I35))</f>
        <v>-1663417.5</v>
      </c>
      <c r="J28" s="36">
        <f t="shared" ref="J28" si="36">IF(OR(ISERR(I28/$B28),I28=0),"",(I28/$B28))</f>
        <v>8.870494007897689E-2</v>
      </c>
      <c r="K28" s="18">
        <f>IF(SUM(K29:K35)=0,"", SUM(K29:K35))</f>
        <v>-1712998.41</v>
      </c>
      <c r="L28" s="36">
        <f t="shared" ref="L28" si="37">IF(OR(ISERR(K28/$B28),K28=0),"",(K28/$B28))</f>
        <v>9.1348937542398506E-2</v>
      </c>
      <c r="M28" s="18">
        <f>IF(SUM(M29:M35)=0,"", SUM(M29:M35))</f>
        <v>-1623109.96</v>
      </c>
      <c r="N28" s="36">
        <f t="shared" ref="N28" si="38">IF(OR(ISERR(M28/$B28),M28=0),"",(M28/$B28))</f>
        <v>8.6555462920998832E-2</v>
      </c>
      <c r="O28" s="12"/>
      <c r="P28" s="7"/>
      <c r="Q28" s="12"/>
      <c r="R28" s="7"/>
      <c r="S28" s="12"/>
      <c r="T28" s="7"/>
      <c r="U28" s="12"/>
      <c r="V28" s="7"/>
      <c r="W28" s="12"/>
      <c r="X28" s="7"/>
      <c r="Y28" s="12"/>
      <c r="Z28" s="7"/>
    </row>
    <row r="29" spans="1:26" x14ac:dyDescent="0.25">
      <c r="A29" s="13" t="s">
        <v>25</v>
      </c>
      <c r="B29" s="14">
        <f>B15</f>
        <v>-13020000</v>
      </c>
      <c r="C29" s="12">
        <v>-1121807.76</v>
      </c>
      <c r="D29" s="35">
        <f t="shared" si="22"/>
        <v>8.6160350230414753E-2</v>
      </c>
      <c r="E29" s="15">
        <v>-1245542.29</v>
      </c>
      <c r="F29" s="35">
        <f t="shared" si="22"/>
        <v>9.5663770353302618E-2</v>
      </c>
      <c r="G29" s="15">
        <v>-1224749.76</v>
      </c>
      <c r="H29" s="35">
        <f t="shared" ref="H29" si="39">IF(OR(ISERR(G29/$B29),G29=0),"",(G29/$B29))</f>
        <v>9.4066801843317976E-2</v>
      </c>
      <c r="I29" s="15">
        <v>-1236767.24</v>
      </c>
      <c r="J29" s="35">
        <f t="shared" ref="J29" si="40">IF(OR(ISERR(I29/$B29),I29=0),"",(I29/$B29))</f>
        <v>9.4989803379416288E-2</v>
      </c>
      <c r="K29" s="15">
        <v>-1242636.3600000001</v>
      </c>
      <c r="L29" s="35">
        <f t="shared" ref="L29" si="41">IF(OR(ISERR(K29/$B29),K29=0),"",(K29/$B29))</f>
        <v>9.5440580645161296E-2</v>
      </c>
      <c r="M29" s="15">
        <v>-1209714.07</v>
      </c>
      <c r="N29" s="37">
        <f t="shared" ref="N29" si="42">IF(OR(ISERR(M29/$B29),M29=0),"",(M29/$B29))</f>
        <v>9.2911986943164368E-2</v>
      </c>
      <c r="O29" s="12"/>
      <c r="P29" s="7"/>
      <c r="Q29" s="12"/>
      <c r="R29" s="7"/>
      <c r="S29" s="12"/>
      <c r="T29" s="7"/>
      <c r="U29" s="12"/>
      <c r="V29" s="7"/>
      <c r="W29" s="12"/>
      <c r="X29" s="7"/>
      <c r="Y29" s="12"/>
      <c r="Z29" s="7"/>
    </row>
    <row r="30" spans="1:26" x14ac:dyDescent="0.25">
      <c r="A30" s="31" t="s">
        <v>26</v>
      </c>
      <c r="B30" s="14">
        <f>B16</f>
        <v>-3600000</v>
      </c>
      <c r="C30" s="30">
        <v>-267260.46000000002</v>
      </c>
      <c r="D30" s="35">
        <f t="shared" si="22"/>
        <v>7.4239016666666671E-2</v>
      </c>
      <c r="E30" s="15">
        <v>-338578.27</v>
      </c>
      <c r="F30" s="35">
        <f t="shared" si="22"/>
        <v>9.4049519444444452E-2</v>
      </c>
      <c r="G30" s="15">
        <v>-255757.33</v>
      </c>
      <c r="H30" s="35">
        <f t="shared" ref="H30" si="43">IF(OR(ISERR(G30/$B30),G30=0),"",(G30/$B30))</f>
        <v>7.1043702777777773E-2</v>
      </c>
      <c r="I30" s="15">
        <v>-268245.02</v>
      </c>
      <c r="J30" s="35">
        <f t="shared" ref="J30" si="44">IF(OR(ISERR(I30/$B30),I30=0),"",(I30/$B30))</f>
        <v>7.4512505555555567E-2</v>
      </c>
      <c r="K30" s="15">
        <v>-321843.78000000003</v>
      </c>
      <c r="L30" s="35">
        <f t="shared" ref="L30" si="45">IF(OR(ISERR(K30/$B30),K30=0),"",(K30/$B30))</f>
        <v>8.940105000000001E-2</v>
      </c>
      <c r="M30" s="15">
        <v>-271698.18</v>
      </c>
      <c r="N30" s="37">
        <f t="shared" ref="N30" si="46">IF(OR(ISERR(M30/$B30),M30=0),"",(M30/$B30))</f>
        <v>7.5471716666666661E-2</v>
      </c>
      <c r="O30" s="12"/>
      <c r="P30" s="7"/>
      <c r="Q30" s="12"/>
      <c r="R30" s="7"/>
      <c r="S30" s="12"/>
      <c r="T30" s="7"/>
      <c r="U30" s="12"/>
      <c r="V30" s="7"/>
      <c r="W30" s="12"/>
      <c r="X30" s="7"/>
      <c r="Y30" s="12"/>
      <c r="Z30" s="7"/>
    </row>
    <row r="31" spans="1:26" x14ac:dyDescent="0.25">
      <c r="A31" s="31" t="s">
        <v>27</v>
      </c>
      <c r="B31" s="14">
        <f>B17</f>
        <v>-1200000</v>
      </c>
      <c r="C31" s="30">
        <v>-95372.07</v>
      </c>
      <c r="D31" s="35">
        <f t="shared" si="22"/>
        <v>7.9476725000000012E-2</v>
      </c>
      <c r="E31" s="15">
        <v>-89591.03</v>
      </c>
      <c r="F31" s="35">
        <f t="shared" si="22"/>
        <v>7.4659191666666666E-2</v>
      </c>
      <c r="G31" s="15">
        <v>-80598.100000000006</v>
      </c>
      <c r="H31" s="35">
        <f t="shared" ref="H31" si="47">IF(OR(ISERR(G31/$B31),G31=0),"",(G31/$B31))</f>
        <v>6.7165083333333334E-2</v>
      </c>
      <c r="I31" s="15">
        <v>-99057.62</v>
      </c>
      <c r="J31" s="35">
        <f t="shared" ref="J31" si="48">IF(OR(ISERR(I31/$B31),I31=0),"",(I31/$B31))</f>
        <v>8.2548016666666668E-2</v>
      </c>
      <c r="K31" s="15">
        <v>-87536.19</v>
      </c>
      <c r="L31" s="35">
        <f t="shared" ref="L31" si="49">IF(OR(ISERR(K31/$B31),K31=0),"",(K31/$B31))</f>
        <v>7.2946825000000007E-2</v>
      </c>
      <c r="M31" s="15">
        <v>-82524.19</v>
      </c>
      <c r="N31" s="37">
        <f t="shared" ref="N31" si="50">IF(OR(ISERR(M31/$B31),M31=0),"",(M31/$B31))</f>
        <v>6.8770158333333331E-2</v>
      </c>
      <c r="O31" s="12"/>
      <c r="P31" s="7"/>
      <c r="Q31" s="12"/>
      <c r="R31" s="7"/>
      <c r="S31" s="12"/>
      <c r="T31" s="7"/>
      <c r="U31" s="12"/>
      <c r="V31" s="7"/>
      <c r="W31" s="12"/>
      <c r="X31" s="7"/>
      <c r="Y31" s="12"/>
      <c r="Z31" s="7"/>
    </row>
    <row r="32" spans="1:26" x14ac:dyDescent="0.25">
      <c r="A32" s="31" t="s">
        <v>28</v>
      </c>
      <c r="B32" s="14">
        <f>B18</f>
        <v>-720000</v>
      </c>
      <c r="C32" s="30">
        <v>-49493.85</v>
      </c>
      <c r="D32" s="35">
        <f>IF(OR(ISERR(C32/$B32),C32=0),"",(C32/$B32))</f>
        <v>6.8741458333333325E-2</v>
      </c>
      <c r="E32" s="15">
        <v>-49404.61</v>
      </c>
      <c r="F32" s="35">
        <f>IF(OR(ISERR(E32/$B32),E32=0),"",(E32/$B32))</f>
        <v>6.8617513888888884E-2</v>
      </c>
      <c r="G32" s="15">
        <v>-49402.31</v>
      </c>
      <c r="H32" s="35">
        <f>IF(OR(ISERR(G32/$B32),G32=0),"",(G32/$B32))</f>
        <v>6.8614319444444447E-2</v>
      </c>
      <c r="I32" s="15">
        <v>-47911.93</v>
      </c>
      <c r="J32" s="35">
        <f>IF(OR(ISERR(I32/$B32),I32=0),"",(I32/$B32))</f>
        <v>6.6544347222222217E-2</v>
      </c>
      <c r="K32" s="15">
        <v>-47911.93</v>
      </c>
      <c r="L32" s="35">
        <f>IF(OR(ISERR(K32/$B32),K32=0),"",(K32/$B32))</f>
        <v>6.6544347222222217E-2</v>
      </c>
      <c r="M32" s="15">
        <v>-50527.27</v>
      </c>
      <c r="N32" s="37">
        <f>IF(OR(ISERR(M32/$B32),M32=0),"",(M32/$B32))</f>
        <v>7.0176763888888882E-2</v>
      </c>
      <c r="O32" s="12"/>
      <c r="P32" s="7"/>
      <c r="Q32" s="12"/>
      <c r="R32" s="7"/>
      <c r="S32" s="12"/>
      <c r="T32" s="7"/>
      <c r="U32" s="12"/>
      <c r="V32" s="7"/>
      <c r="W32" s="12"/>
      <c r="X32" s="7"/>
      <c r="Y32" s="12"/>
      <c r="Z32" s="7"/>
    </row>
    <row r="33" spans="1:26" x14ac:dyDescent="0.25">
      <c r="A33" s="31" t="s">
        <v>29</v>
      </c>
      <c r="B33" s="14">
        <f>B19</f>
        <v>-144000</v>
      </c>
      <c r="C33" s="30">
        <v>-5863.55</v>
      </c>
      <c r="D33" s="35">
        <f t="shared" si="22"/>
        <v>4.0719097222222222E-2</v>
      </c>
      <c r="E33" s="15">
        <v>-11568.67</v>
      </c>
      <c r="F33" s="35">
        <f t="shared" si="22"/>
        <v>8.0337986111111107E-2</v>
      </c>
      <c r="G33" s="15">
        <v>-14758.01</v>
      </c>
      <c r="H33" s="35">
        <f t="shared" ref="H33" si="51">IF(OR(ISERR(G33/$B33),G33=0),"",(G33/$B33))</f>
        <v>0.10248618055555556</v>
      </c>
      <c r="I33" s="15">
        <v>-8436.85</v>
      </c>
      <c r="J33" s="35">
        <f t="shared" ref="J33" si="52">IF(OR(ISERR(I33/$B33),I33=0),"",(I33/$B33))</f>
        <v>5.8589236111111116E-2</v>
      </c>
      <c r="K33" s="15">
        <v>-9875.23</v>
      </c>
      <c r="L33" s="35">
        <f t="shared" ref="L33" si="53">IF(OR(ISERR(K33/$B33),K33=0),"",(K33/$B33))</f>
        <v>6.8577986111111114E-2</v>
      </c>
      <c r="M33" s="15">
        <v>-4842.99</v>
      </c>
      <c r="N33" s="37">
        <f t="shared" ref="N33" si="54">IF(OR(ISERR(M33/$B33),M33=0),"",(M33/$B33))</f>
        <v>3.3631874999999999E-2</v>
      </c>
      <c r="O33" s="12"/>
      <c r="P33" s="7"/>
      <c r="Q33" s="12"/>
      <c r="R33" s="7"/>
      <c r="S33" s="12"/>
      <c r="T33" s="7"/>
      <c r="U33" s="12"/>
      <c r="V33" s="7"/>
      <c r="W33" s="12"/>
      <c r="X33" s="7"/>
      <c r="Y33" s="12"/>
      <c r="Z33" s="7"/>
    </row>
    <row r="34" spans="1:26" x14ac:dyDescent="0.25">
      <c r="A34" s="31" t="s">
        <v>31</v>
      </c>
      <c r="B34" s="14" t="str">
        <f>B20</f>
        <v xml:space="preserve"> -   </v>
      </c>
      <c r="C34" s="30" t="s">
        <v>37</v>
      </c>
      <c r="D34" s="35" t="str">
        <f>IF(OR(ISERR(C34/$B34),C34=0),"",(C34/$B34))</f>
        <v/>
      </c>
      <c r="E34" s="15" t="s">
        <v>37</v>
      </c>
      <c r="F34" s="35" t="str">
        <f>IF(OR(ISERR(E34/$B34),E34=0),"",(E34/$B34))</f>
        <v/>
      </c>
      <c r="G34" s="15" t="s">
        <v>37</v>
      </c>
      <c r="H34" s="35" t="str">
        <f>IF(OR(ISERR(G34/$B34),G34=0),"",(G34/$B34))</f>
        <v/>
      </c>
      <c r="I34" s="15" t="s">
        <v>37</v>
      </c>
      <c r="J34" s="35" t="str">
        <f>IF(OR(ISERR(I34/$B34),I34=0),"",(I34/$B34))</f>
        <v/>
      </c>
      <c r="K34" s="15" t="s">
        <v>37</v>
      </c>
      <c r="L34" s="35" t="str">
        <f>IF(OR(ISERR(K34/$B34),K34=0),"",(K34/$B34))</f>
        <v/>
      </c>
      <c r="M34" s="15" t="s">
        <v>37</v>
      </c>
      <c r="N34" s="37" t="str">
        <f>IF(OR(ISERR(M34/$B34),M34=0),"",(M34/$B34))</f>
        <v/>
      </c>
      <c r="O34" s="12"/>
      <c r="P34" s="7"/>
      <c r="Q34" s="12"/>
      <c r="R34" s="7"/>
      <c r="S34" s="12"/>
      <c r="T34" s="7"/>
      <c r="U34" s="12"/>
      <c r="V34" s="7"/>
      <c r="W34" s="12"/>
      <c r="X34" s="7"/>
      <c r="Y34" s="12"/>
      <c r="Z34" s="7"/>
    </row>
    <row r="35" spans="1:26" x14ac:dyDescent="0.25">
      <c r="A35" s="31" t="s">
        <v>30</v>
      </c>
      <c r="B35" s="14">
        <f t="shared" ref="B35" si="55">B21</f>
        <v>-68253.240000000005</v>
      </c>
      <c r="C35" s="30">
        <v>-3374.2</v>
      </c>
      <c r="D35" s="35">
        <f t="shared" si="22"/>
        <v>4.9436480964127116E-2</v>
      </c>
      <c r="E35" s="15">
        <v>-16284.34</v>
      </c>
      <c r="F35" s="35">
        <f t="shared" si="22"/>
        <v>0.23858706194753537</v>
      </c>
      <c r="G35" s="15">
        <v>-4464.7</v>
      </c>
      <c r="H35" s="35">
        <f t="shared" ref="H35" si="56">IF(OR(ISERR(G35/$B35),G35=0),"",(G35/$B35))</f>
        <v>6.5413744461068804E-2</v>
      </c>
      <c r="I35" s="15">
        <v>-2998.84</v>
      </c>
      <c r="J35" s="35">
        <f t="shared" ref="J35" si="57">IF(OR(ISERR(I35/$B35),I35=0),"",(I35/$B35))</f>
        <v>4.3936961820420541E-2</v>
      </c>
      <c r="K35" s="15">
        <v>-3194.92</v>
      </c>
      <c r="L35" s="35">
        <f t="shared" ref="L35" si="58">IF(OR(ISERR(K35/$B35),K35=0),"",(K35/$B35))</f>
        <v>4.6809792472855501E-2</v>
      </c>
      <c r="M35" s="15">
        <v>-3803.26</v>
      </c>
      <c r="N35" s="37">
        <f t="shared" ref="N35" si="59">IF(OR(ISERR(M35/$B35),M35=0),"",(M35/$B35))</f>
        <v>5.5722775944409379E-2</v>
      </c>
      <c r="O35" s="12"/>
      <c r="P35" s="7"/>
      <c r="Q35" s="12"/>
      <c r="R35" s="7"/>
      <c r="S35" s="12"/>
      <c r="T35" s="7"/>
      <c r="U35" s="12"/>
      <c r="V35" s="7"/>
      <c r="W35" s="12"/>
      <c r="X35" s="7"/>
      <c r="Y35" s="12"/>
      <c r="Z35" s="7"/>
    </row>
  </sheetData>
  <mergeCells count="6">
    <mergeCell ref="A7:N7"/>
    <mergeCell ref="A1:G1"/>
    <mergeCell ref="A2:G2"/>
    <mergeCell ref="A3:G3"/>
    <mergeCell ref="A4:G4"/>
    <mergeCell ref="A5:G5"/>
  </mergeCells>
  <conditionalFormatting sqref="B9:N35">
    <cfRule type="cellIs" dxfId="0" priority="1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scale="70" firstPageNumber="0" fitToHeight="0" orientation="landscape" horizontalDpi="300" verticalDpi="300" r:id="rId1"/>
  <ignoredErrors>
    <ignoredError sqref="D23:N23 D9:N9 D14:N14 D33 D24:D27 F24:F27 H24:H27 J24:J27 L24:L27 N24:N27 D10:D13 F10:F13 H10:H13 J10:J13 L10:L13 N10:N13 B28 D28:N28 D35 D30:D31 D29 F29 H29 J29 L29 N29 F33 F35 F30:F31 H33 H35 H30:H31 J33 J35 J30:J31 L33 L35 L30:L31 N33 N35 N30:N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3.5.2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Momonuki</dc:creator>
  <dc:description/>
  <cp:lastModifiedBy>Gerencia</cp:lastModifiedBy>
  <cp:revision>0</cp:revision>
  <cp:lastPrinted>2021-05-03T12:57:13Z</cp:lastPrinted>
  <dcterms:created xsi:type="dcterms:W3CDTF">2021-01-07T13:19:12Z</dcterms:created>
  <dcterms:modified xsi:type="dcterms:W3CDTF">2021-05-03T12:57:19Z</dcterms:modified>
  <cp:contentStatus>Final</cp:contentStatus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