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Transparência\HEMNSL\05- Orçamento\2 - Execução Orçamentária mensal e acumulada do ano\"/>
    </mc:Choice>
  </mc:AlternateContent>
  <xr:revisionPtr revIDLastSave="0" documentId="13_ncr:1_{E910D389-5C94-432B-B0D5-59AF2D319BD3}" xr6:coauthVersionLast="46" xr6:coauthVersionMax="46" xr10:uidLastSave="{00000000-0000-0000-0000-000000000000}"/>
  <bookViews>
    <workbookView xWindow="-108" yWindow="-108" windowWidth="23256" windowHeight="12576" tabRatio="500" xr2:uid="{00000000-000D-0000-FFFF-FFFF00000000}"/>
  </bookViews>
  <sheets>
    <sheet name="Planilha 3.5.2" sheetId="1" r:id="rId1"/>
  </sheets>
  <definedNames>
    <definedName name="_xlnm.Print_Area" localSheetId="0">'Planilha 3.5.2'!$A$1:$N$26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0" i="1" l="1"/>
  <c r="B11" i="1" l="1"/>
  <c r="C9" i="1" l="1"/>
  <c r="N20" i="1" l="1"/>
  <c r="L20" i="1"/>
  <c r="J20" i="1"/>
  <c r="H20" i="1"/>
  <c r="F20" i="1"/>
  <c r="D20" i="1"/>
  <c r="N21" i="1"/>
  <c r="L21" i="1"/>
  <c r="J21" i="1"/>
  <c r="H21" i="1"/>
  <c r="F21" i="1"/>
  <c r="D21" i="1"/>
  <c r="N18" i="1"/>
  <c r="L18" i="1"/>
  <c r="J18" i="1"/>
  <c r="H18" i="1"/>
  <c r="F18" i="1"/>
  <c r="D18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M14" i="1"/>
  <c r="K14" i="1"/>
  <c r="I14" i="1"/>
  <c r="G14" i="1"/>
  <c r="E14" i="1"/>
  <c r="C14" i="1"/>
  <c r="B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M9" i="1"/>
  <c r="K9" i="1"/>
  <c r="I9" i="1"/>
  <c r="G9" i="1"/>
  <c r="E9" i="1"/>
  <c r="B9" i="1"/>
  <c r="N9" i="1" l="1"/>
  <c r="L14" i="1"/>
  <c r="H14" i="1"/>
  <c r="D14" i="1"/>
  <c r="F14" i="1"/>
  <c r="J14" i="1"/>
  <c r="N14" i="1"/>
  <c r="D9" i="1"/>
  <c r="F9" i="1"/>
  <c r="H9" i="1"/>
  <c r="J9" i="1"/>
  <c r="L9" i="1"/>
</calcChain>
</file>

<file path=xl/sharedStrings.xml><?xml version="1.0" encoding="utf-8"?>
<sst xmlns="http://schemas.openxmlformats.org/spreadsheetml/2006/main" count="39" uniqueCount="34">
  <si>
    <t>*Todos os campos são de preenchimento obrigatório</t>
  </si>
  <si>
    <t>Realizado</t>
  </si>
  <si>
    <t>Receitas</t>
  </si>
  <si>
    <t>Despesas</t>
  </si>
  <si>
    <t>PLANILHA DE EXECUCÃO ORÇAMENTARIA MENSAL E ACUMULADA DO ANO DE 2021</t>
  </si>
  <si>
    <t>1º semestre/2021</t>
  </si>
  <si>
    <t>Orçamento 2021</t>
  </si>
  <si>
    <t>Realizado jan/2021</t>
  </si>
  <si>
    <t>Realizado fev/2021</t>
  </si>
  <si>
    <t>Realizado mar/2021</t>
  </si>
  <si>
    <t>Realizado abr/2021</t>
  </si>
  <si>
    <t>Realizado mai/2021</t>
  </si>
  <si>
    <t>Realizado jun/2021</t>
  </si>
  <si>
    <r>
      <rPr>
        <b/>
        <sz val="10"/>
        <color rgb="FF000000"/>
        <rFont val="Arial"/>
        <family val="2"/>
      </rPr>
      <t>Organização Social:</t>
    </r>
    <r>
      <rPr>
        <sz val="10"/>
        <color rgb="FF000000"/>
        <rFont val="Arial"/>
        <family val="2"/>
      </rPr>
      <t xml:space="preserve"> INSTITUITO DE GESTÃO E HUMANIZAÇÃO - IGH</t>
    </r>
  </si>
  <si>
    <r>
      <rPr>
        <b/>
        <sz val="10"/>
        <color rgb="FF000000"/>
        <rFont val="Arial"/>
        <family val="2"/>
      </rPr>
      <t>Unidade gerida:</t>
    </r>
    <r>
      <rPr>
        <sz val="10"/>
        <color rgb="FF000000"/>
        <rFont val="Arial"/>
        <family val="2"/>
      </rPr>
      <t xml:space="preserve"> HOSPITAL ESTADUAL E MATERNIDADE NOSSA SENHORA DE LOURDES - MENSL</t>
    </r>
  </si>
  <si>
    <r>
      <rPr>
        <b/>
        <sz val="10"/>
        <color rgb="FF000000"/>
        <rFont val="Arial"/>
        <family val="2"/>
      </rPr>
      <t>Contrato de Gestão nº:</t>
    </r>
    <r>
      <rPr>
        <sz val="10"/>
        <color rgb="FF000000"/>
        <rFont val="Arial"/>
        <family val="2"/>
      </rPr>
      <t xml:space="preserve"> TERMO DE TRANSFERÊNCIA DE GESTÃO N° 001/2013 - SES/GO</t>
    </r>
  </si>
  <si>
    <r>
      <rPr>
        <b/>
        <sz val="10"/>
        <color rgb="FF000000"/>
        <rFont val="Arial"/>
        <family val="2"/>
      </rPr>
      <t>Vigência do Contrato de Gestão / Termo Aditivo:</t>
    </r>
    <r>
      <rPr>
        <sz val="10"/>
        <color rgb="FF000000"/>
        <rFont val="Arial"/>
        <family val="2"/>
      </rPr>
      <t xml:space="preserve"> 26/06/2020 A 25/06/2021 / 8° TA ao TTG</t>
    </r>
  </si>
  <si>
    <t>Repasses da SES</t>
  </si>
  <si>
    <t>Pessoal</t>
  </si>
  <si>
    <t>Materiais e medicamentos</t>
  </si>
  <si>
    <t>Despesas gerais</t>
  </si>
  <si>
    <t>Concessionárias (água, luz e telefone)</t>
  </si>
  <si>
    <t>Outras despesas</t>
  </si>
  <si>
    <t>Investimentos</t>
  </si>
  <si>
    <t>(-) Glosa da folha de servidores</t>
  </si>
  <si>
    <t xml:space="preserve">(-) Glosa da despesa de energia elétrica </t>
  </si>
  <si>
    <t>(-) Glosa da despesa de telefonia</t>
  </si>
  <si>
    <t>Serviços tomados</t>
  </si>
  <si>
    <t xml:space="preserve"> -   </t>
  </si>
  <si>
    <r>
      <rPr>
        <b/>
        <sz val="10"/>
        <color rgb="FF000000"/>
        <rFont val="Arial"/>
        <family val="2"/>
      </rPr>
      <t>Valor do repasse mensal do Contrato de Gestão:</t>
    </r>
    <r>
      <rPr>
        <sz val="10"/>
        <color rgb="FF000000"/>
        <rFont val="Arial"/>
        <family val="2"/>
      </rPr>
      <t xml:space="preserve"> R$ 2.552.090,60</t>
    </r>
  </si>
  <si>
    <t>NOTAS:</t>
  </si>
  <si>
    <t>(1) PROJEÇÃO DE RECEITA E DESPESA MENSAL COM BASE NO 8° TA ao Termo de Transferência de Gestão n° 001/2013 - SES/GO, COM VIGÊNCIA ATÉ O DIA 25/06/2021;</t>
  </si>
  <si>
    <t>(2) OS VALORES INFORMADOS PARA O MESES DE JANEIRO A MAIO SE REFEREM AO VALOR INTEGRAL DO REPASSE MENSAL. COM RELAÇÃO AO MÊS DE JUNHO, O VALOR SE REFERE AO REPASSE PROPORCIONAL,</t>
  </si>
  <si>
    <t xml:space="preserve">     CONSIDERANDO A VIGÊNCIA DO 8° TERMO ADITIVO.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</si>
</sst>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-416]#,##0.00"/>
    <numFmt numFmtId="165" formatCode="&quot;R$&quot;\ #,##0.00"/>
  </numFmts>
  <fonts count="12" x14ac:knownFonts="1">
    <font>
      <sz val="10"/>
      <color rgb="FF000000"/>
      <name val="Arial"/>
      <charset val="1"/>
    </font>
    <font>
      <sz val="10"/>
      <name val="Arial"/>
    </font>
    <font>
      <sz val="10"/>
      <color rgb="FFFF0000"/>
      <name val="Arial"/>
      <charset val="1"/>
    </font>
    <font>
      <b/>
      <sz val="10"/>
      <color rgb="FF000000"/>
      <name val="Arial"/>
      <charset val="1"/>
    </font>
    <font>
      <sz val="8"/>
      <color rgb="FFFFFFFF"/>
      <name val="Arial"/>
      <charset val="1"/>
    </font>
    <font>
      <sz val="8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u/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3F3F3"/>
        <bgColor rgb="FFFFFFFF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rgb="FFD9D9D9"/>
        <bgColor rgb="FFF3F3F3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45">
    <xf numFmtId="0" fontId="0" fillId="0" borderId="0" xfId="0"/>
    <xf numFmtId="0" fontId="0" fillId="0" borderId="0" xfId="0" applyFont="1" applyAlignment="1"/>
    <xf numFmtId="0" fontId="2" fillId="0" borderId="0" xfId="0" applyFont="1" applyAlignment="1">
      <alignment horizontal="left"/>
    </xf>
    <xf numFmtId="0" fontId="4" fillId="4" borderId="0" xfId="0" applyFont="1" applyFill="1" applyAlignment="1">
      <alignment horizontal="center"/>
    </xf>
    <xf numFmtId="0" fontId="5" fillId="0" borderId="3" xfId="0" applyFont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164" fontId="5" fillId="0" borderId="2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1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0" fontId="8" fillId="0" borderId="5" xfId="1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0" fontId="8" fillId="0" borderId="0" xfId="1" applyNumberFormat="1" applyFont="1" applyAlignment="1">
      <alignment horizontal="center"/>
    </xf>
    <xf numFmtId="10" fontId="8" fillId="0" borderId="11" xfId="1" applyNumberFormat="1" applyFont="1" applyBorder="1" applyAlignment="1">
      <alignment horizontal="center"/>
    </xf>
    <xf numFmtId="10" fontId="8" fillId="0" borderId="9" xfId="1" applyNumberFormat="1" applyFont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8" fillId="0" borderId="5" xfId="0" applyFont="1" applyBorder="1" applyAlignment="1">
      <alignment horizontal="left"/>
    </xf>
    <xf numFmtId="164" fontId="8" fillId="0" borderId="5" xfId="0" applyNumberFormat="1" applyFont="1" applyBorder="1" applyAlignment="1">
      <alignment horizontal="right"/>
    </xf>
    <xf numFmtId="10" fontId="8" fillId="0" borderId="7" xfId="1" applyNumberFormat="1" applyFont="1" applyBorder="1" applyAlignment="1">
      <alignment horizontal="center"/>
    </xf>
    <xf numFmtId="165" fontId="9" fillId="0" borderId="0" xfId="0" applyNumberFormat="1" applyFont="1" applyAlignment="1"/>
    <xf numFmtId="164" fontId="8" fillId="0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165" fontId="0" fillId="0" borderId="0" xfId="0" applyNumberFormat="1" applyFont="1" applyAlignment="1"/>
    <xf numFmtId="0" fontId="11" fillId="0" borderId="0" xfId="0" applyFont="1" applyAlignment="1"/>
    <xf numFmtId="0" fontId="7" fillId="0" borderId="0" xfId="0" applyFont="1" applyAlignment="1"/>
  </cellXfs>
  <cellStyles count="2">
    <cellStyle name="Normal" xfId="0" builtinId="0"/>
    <cellStyle name="Porcentagem" xfId="1" builtinId="5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47D"/>
      <rgbColor rgb="FF808080"/>
      <rgbColor rgb="FF9999FF"/>
      <rgbColor rgb="FF993366"/>
      <rgbColor rgb="FFF3F3F3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</xdr:colOff>
      <xdr:row>0</xdr:row>
      <xdr:rowOff>79594</xdr:rowOff>
    </xdr:from>
    <xdr:to>
      <xdr:col>10</xdr:col>
      <xdr:colOff>382743</xdr:colOff>
      <xdr:row>4</xdr:row>
      <xdr:rowOff>67459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4B6C8DE-7C32-49B5-AD77-1862F289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8420" y="79594"/>
          <a:ext cx="2523963" cy="658425"/>
        </a:xfrm>
        <a:prstGeom prst="rect">
          <a:avLst/>
        </a:prstGeom>
      </xdr:spPr>
    </xdr:pic>
    <xdr:clientData/>
  </xdr:twoCellAnchor>
  <xdr:twoCellAnchor editAs="oneCell">
    <xdr:from>
      <xdr:col>10</xdr:col>
      <xdr:colOff>739140</xdr:colOff>
      <xdr:row>0</xdr:row>
      <xdr:rowOff>114300</xdr:rowOff>
    </xdr:from>
    <xdr:to>
      <xdr:col>13</xdr:col>
      <xdr:colOff>569296</xdr:colOff>
      <xdr:row>5</xdr:row>
      <xdr:rowOff>66576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70AFC3BD-EBFA-4D4E-8DF4-C6231444E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1860" y="114300"/>
          <a:ext cx="2390476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9"/>
  <sheetViews>
    <sheetView showGridLines="0" tabSelected="1" view="pageBreakPreview" zoomScaleNormal="100" zoomScaleSheetLayoutView="100" workbookViewId="0">
      <selection activeCell="A25" sqref="A25"/>
    </sheetView>
  </sheetViews>
  <sheetFormatPr defaultRowHeight="13.2" x14ac:dyDescent="0.25"/>
  <cols>
    <col min="1" max="1" width="44.6640625" style="1" bestFit="1" customWidth="1"/>
    <col min="2" max="3" width="14.44140625" style="1" customWidth="1"/>
    <col min="4" max="4" width="8.44140625" style="1" customWidth="1"/>
    <col min="5" max="5" width="14.44140625" style="1" customWidth="1"/>
    <col min="6" max="6" width="8.44140625" style="1" customWidth="1"/>
    <col min="7" max="7" width="14.44140625" style="1" customWidth="1"/>
    <col min="8" max="8" width="8.44140625" style="1" customWidth="1"/>
    <col min="9" max="9" width="14.44140625" style="1" customWidth="1"/>
    <col min="10" max="10" width="8.44140625" style="1" customWidth="1"/>
    <col min="11" max="11" width="14.44140625" style="1" customWidth="1"/>
    <col min="12" max="12" width="8.44140625" style="1" customWidth="1"/>
    <col min="13" max="13" width="14.44140625" style="1" customWidth="1"/>
    <col min="14" max="14" width="8.44140625" style="1" customWidth="1"/>
    <col min="15" max="15" width="14.44140625" style="1" customWidth="1"/>
    <col min="16" max="16" width="8.44140625" style="1" customWidth="1"/>
    <col min="17" max="17" width="14.44140625" style="1" customWidth="1"/>
    <col min="18" max="18" width="8.44140625" style="1" customWidth="1"/>
    <col min="19" max="19" width="14.44140625" style="1" customWidth="1"/>
    <col min="20" max="20" width="8.44140625" style="1" customWidth="1"/>
    <col min="21" max="21" width="14.44140625" style="1" customWidth="1"/>
    <col min="22" max="22" width="8.44140625" style="1" customWidth="1"/>
    <col min="23" max="23" width="14.44140625" style="1" customWidth="1"/>
    <col min="24" max="24" width="8.44140625" style="1" customWidth="1"/>
    <col min="25" max="25" width="14.44140625" style="1" customWidth="1"/>
    <col min="26" max="26" width="8.44140625" style="1" customWidth="1"/>
    <col min="27" max="1025" width="14.44140625" style="1" customWidth="1"/>
  </cols>
  <sheetData>
    <row r="1" spans="1:26" x14ac:dyDescent="0.25">
      <c r="A1" s="33" t="s">
        <v>13</v>
      </c>
      <c r="B1" s="34"/>
      <c r="C1" s="34"/>
      <c r="D1" s="34"/>
      <c r="E1" s="34"/>
      <c r="F1" s="34"/>
      <c r="G1" s="35"/>
    </row>
    <row r="2" spans="1:26" x14ac:dyDescent="0.25">
      <c r="A2" s="36" t="s">
        <v>14</v>
      </c>
      <c r="B2" s="37"/>
      <c r="C2" s="37"/>
      <c r="D2" s="37"/>
      <c r="E2" s="37"/>
      <c r="F2" s="37"/>
      <c r="G2" s="38"/>
    </row>
    <row r="3" spans="1:26" x14ac:dyDescent="0.25">
      <c r="A3" s="36" t="s">
        <v>15</v>
      </c>
      <c r="B3" s="37"/>
      <c r="C3" s="37"/>
      <c r="D3" s="37"/>
      <c r="E3" s="37"/>
      <c r="F3" s="37"/>
      <c r="G3" s="38"/>
    </row>
    <row r="4" spans="1:26" x14ac:dyDescent="0.25">
      <c r="A4" s="36" t="s">
        <v>16</v>
      </c>
      <c r="B4" s="37"/>
      <c r="C4" s="37"/>
      <c r="D4" s="37"/>
      <c r="E4" s="37"/>
      <c r="F4" s="37"/>
      <c r="G4" s="38"/>
    </row>
    <row r="5" spans="1:26" x14ac:dyDescent="0.25">
      <c r="A5" s="39" t="s">
        <v>29</v>
      </c>
      <c r="B5" s="40"/>
      <c r="C5" s="40"/>
      <c r="D5" s="40"/>
      <c r="E5" s="40"/>
      <c r="F5" s="40"/>
      <c r="G5" s="41"/>
    </row>
    <row r="6" spans="1:26" x14ac:dyDescent="0.25">
      <c r="A6" s="2" t="s">
        <v>0</v>
      </c>
    </row>
    <row r="7" spans="1:26" x14ac:dyDescent="0.25">
      <c r="A7" s="31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26" x14ac:dyDescent="0.25">
      <c r="A8" s="3" t="s">
        <v>5</v>
      </c>
      <c r="B8" s="25" t="s">
        <v>6</v>
      </c>
      <c r="C8" s="4" t="s">
        <v>7</v>
      </c>
      <c r="D8" s="4" t="s">
        <v>1</v>
      </c>
      <c r="E8" s="5" t="s">
        <v>8</v>
      </c>
      <c r="F8" s="5" t="s">
        <v>1</v>
      </c>
      <c r="G8" s="4" t="s">
        <v>9</v>
      </c>
      <c r="H8" s="4" t="s">
        <v>1</v>
      </c>
      <c r="I8" s="5" t="s">
        <v>10</v>
      </c>
      <c r="J8" s="5" t="s">
        <v>1</v>
      </c>
      <c r="K8" s="4" t="s">
        <v>11</v>
      </c>
      <c r="L8" s="4" t="s">
        <v>1</v>
      </c>
      <c r="M8" s="5" t="s">
        <v>12</v>
      </c>
      <c r="N8" s="5" t="s">
        <v>1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A9" s="7" t="s">
        <v>2</v>
      </c>
      <c r="B9" s="8">
        <f>SUM(B10:B13)</f>
        <v>9918961.8333333358</v>
      </c>
      <c r="C9" s="9">
        <f>IF(SUM(C10:C13)=0,"", SUM(C10:C13))</f>
        <v>1694275.77</v>
      </c>
      <c r="D9" s="18">
        <f>IF(OR(ISERR(C9/$B9),C9=0),"",(C9/$B9))</f>
        <v>0.17081180454856401</v>
      </c>
      <c r="E9" s="10">
        <f>IF(SUM(E10:E13)=0,"", SUM(E10:E13))</f>
        <v>1675888.02</v>
      </c>
      <c r="F9" s="18">
        <f>IF(OR(ISERR(E9/$B9),E9=0),"",(E9/$B9))</f>
        <v>0.16895800671074931</v>
      </c>
      <c r="G9" s="10">
        <f>IF(SUM(G10:G13)=0,"", SUM(G10:G13))</f>
        <v>1688477.1800000002</v>
      </c>
      <c r="H9" s="18">
        <f>IF(OR(ISERR(G9/$B9),G9=0),"",(G9/$B9))</f>
        <v>0.1702272080860075</v>
      </c>
      <c r="I9" s="10" t="str">
        <f>IF(SUM(I10:I13)=0,"", SUM(I10:I13))</f>
        <v/>
      </c>
      <c r="J9" s="18" t="str">
        <f>IF(OR(ISERR(I9/$B9),I9=0),"",(I9/$B9))</f>
        <v/>
      </c>
      <c r="K9" s="10" t="str">
        <f>IF(SUM(K10:K13)=0,"", SUM(K10:K13))</f>
        <v/>
      </c>
      <c r="L9" s="18" t="str">
        <f>IF(OR(ISERR(K9/$B9),K9=0),"",(K9/$B9))</f>
        <v/>
      </c>
      <c r="M9" s="10" t="str">
        <f>IF(SUM(M10:M13)=0,"", SUM(M10:M13))</f>
        <v/>
      </c>
      <c r="N9" s="18" t="str">
        <f>IF(OR(ISERR(M9/$B9),M9=0),"",(M9/$B9))</f>
        <v/>
      </c>
      <c r="O9" s="11"/>
      <c r="P9" s="6"/>
      <c r="Q9" s="11"/>
      <c r="R9" s="6"/>
      <c r="S9" s="11"/>
      <c r="T9" s="6"/>
      <c r="U9" s="11"/>
      <c r="V9" s="6"/>
      <c r="W9" s="11"/>
      <c r="X9" s="6"/>
      <c r="Y9" s="11"/>
      <c r="Z9" s="6"/>
    </row>
    <row r="10" spans="1:26" x14ac:dyDescent="0.25">
      <c r="A10" s="12" t="s">
        <v>17</v>
      </c>
      <c r="B10" s="13">
        <f>(2552090.6*5)+(2552090.6/30*25)</f>
        <v>14887195.166666668</v>
      </c>
      <c r="C10" s="11">
        <v>2552090.6</v>
      </c>
      <c r="D10" s="22">
        <f>IF(OR(ISERR(C10/$B10),C10=0),"",(C10/$B10))</f>
        <v>0.17142857142857143</v>
      </c>
      <c r="E10" s="14">
        <v>2552090.6</v>
      </c>
      <c r="F10" s="22">
        <f>IF(OR(ISERR(E10/$B10),E10=0),"",(E10/$B10))</f>
        <v>0.17142857142857143</v>
      </c>
      <c r="G10" s="14">
        <v>2552090.6</v>
      </c>
      <c r="H10" s="22">
        <f>IF(OR(ISERR(G10/$B10),G10=0),"",(G10/$B10))</f>
        <v>0.17142857142857143</v>
      </c>
      <c r="I10" s="14"/>
      <c r="J10" s="22" t="str">
        <f>IF(OR(ISERR(I10/$B10),I10=0),"",(I10/$B10))</f>
        <v/>
      </c>
      <c r="K10" s="14"/>
      <c r="L10" s="22" t="str">
        <f>IF(OR(ISERR(K10/$B10),K10=0),"",(K10/$B10))</f>
        <v/>
      </c>
      <c r="M10" s="14"/>
      <c r="N10" s="24" t="str">
        <f>IF(OR(ISERR(M10/$B10),M10=0),"",(M10/$B10))</f>
        <v/>
      </c>
      <c r="O10" s="11"/>
      <c r="P10" s="6"/>
      <c r="Q10" s="11"/>
      <c r="R10" s="6"/>
      <c r="S10" s="11"/>
      <c r="T10" s="6"/>
      <c r="U10" s="11"/>
      <c r="V10" s="6"/>
      <c r="W10" s="11"/>
      <c r="X10" s="6"/>
      <c r="Y10" s="11"/>
      <c r="Z10" s="6"/>
    </row>
    <row r="11" spans="1:26" x14ac:dyDescent="0.25">
      <c r="A11" s="19" t="s">
        <v>24</v>
      </c>
      <c r="B11" s="13">
        <f>-(835000*5)-(835000/30*25)</f>
        <v>-4870833.333333333</v>
      </c>
      <c r="C11" s="11">
        <v>-856105.66</v>
      </c>
      <c r="D11" s="22">
        <f t="shared" ref="D11" si="0">IF(OR(ISERR(C11/$B11),C11=0),"",(C11/$B11))</f>
        <v>0.17576164106073569</v>
      </c>
      <c r="E11" s="14">
        <v>-860936.22</v>
      </c>
      <c r="F11" s="22">
        <f t="shared" ref="F11" si="1">IF(OR(ISERR(E11/$B11),E11=0),"",(E11/$B11))</f>
        <v>0.17675337279726264</v>
      </c>
      <c r="G11" s="14">
        <v>-846487.19</v>
      </c>
      <c r="H11" s="22">
        <f t="shared" ref="H11:H21" si="2">IF(OR(ISERR(G11/$B11),G11=0),"",(G11/$B11))</f>
        <v>0.17378693378956372</v>
      </c>
      <c r="I11" s="14"/>
      <c r="J11" s="22" t="str">
        <f t="shared" ref="J11:J21" si="3">IF(OR(ISERR(I11/$B11),I11=0),"",(I11/$B11))</f>
        <v/>
      </c>
      <c r="K11" s="14"/>
      <c r="L11" s="22" t="str">
        <f t="shared" ref="L11:L21" si="4">IF(OR(ISERR(K11/$B11),K11=0),"",(K11/$B11))</f>
        <v/>
      </c>
      <c r="M11" s="14"/>
      <c r="N11" s="24" t="str">
        <f t="shared" ref="N11:N21" si="5">IF(OR(ISERR(M11/$B11),M11=0),"",(M11/$B11))</f>
        <v/>
      </c>
      <c r="O11" s="11"/>
      <c r="P11" s="6"/>
      <c r="Q11" s="11"/>
      <c r="R11" s="6"/>
      <c r="S11" s="11"/>
      <c r="T11" s="6"/>
      <c r="U11" s="11"/>
      <c r="V11" s="6"/>
      <c r="W11" s="11"/>
      <c r="X11" s="6"/>
      <c r="Y11" s="11"/>
      <c r="Z11" s="6"/>
    </row>
    <row r="12" spans="1:26" x14ac:dyDescent="0.25">
      <c r="A12" s="19" t="s">
        <v>25</v>
      </c>
      <c r="B12" s="13">
        <v>-87500</v>
      </c>
      <c r="C12" s="11" t="s">
        <v>28</v>
      </c>
      <c r="D12" s="22" t="str">
        <f t="shared" ref="D12" si="6">IF(OR(ISERR(C12/$B12),C12=0),"",(C12/$B12))</f>
        <v/>
      </c>
      <c r="E12" s="14">
        <v>-13597.79</v>
      </c>
      <c r="F12" s="22">
        <f t="shared" ref="F12" si="7">IF(OR(ISERR(E12/$B12),E12=0),"",(E12/$B12))</f>
        <v>0.1554033142857143</v>
      </c>
      <c r="G12" s="14">
        <v>-15435.66</v>
      </c>
      <c r="H12" s="22">
        <f t="shared" si="2"/>
        <v>0.17640754285714286</v>
      </c>
      <c r="I12" s="14"/>
      <c r="J12" s="22" t="str">
        <f t="shared" si="3"/>
        <v/>
      </c>
      <c r="K12" s="14"/>
      <c r="L12" s="22" t="str">
        <f t="shared" si="4"/>
        <v/>
      </c>
      <c r="M12" s="14"/>
      <c r="N12" s="24" t="str">
        <f t="shared" si="5"/>
        <v/>
      </c>
      <c r="O12" s="11"/>
      <c r="P12" s="6"/>
      <c r="Q12" s="11"/>
      <c r="R12" s="6"/>
      <c r="S12" s="11"/>
      <c r="T12" s="6"/>
      <c r="U12" s="11"/>
      <c r="V12" s="6"/>
      <c r="W12" s="11"/>
      <c r="X12" s="6"/>
      <c r="Y12" s="11"/>
      <c r="Z12" s="6"/>
    </row>
    <row r="13" spans="1:26" x14ac:dyDescent="0.25">
      <c r="A13" s="19" t="s">
        <v>26</v>
      </c>
      <c r="B13" s="13">
        <v>-9900</v>
      </c>
      <c r="C13" s="11">
        <v>-1709.17</v>
      </c>
      <c r="D13" s="22">
        <f t="shared" ref="D13" si="8">IF(OR(ISERR(C13/$B13),C13=0),"",(C13/$B13))</f>
        <v>0.17264343434343435</v>
      </c>
      <c r="E13" s="14">
        <v>-1668.57</v>
      </c>
      <c r="F13" s="22">
        <f t="shared" ref="F13" si="9">IF(OR(ISERR(E13/$B13),E13=0),"",(E13/$B13))</f>
        <v>0.16854242424242424</v>
      </c>
      <c r="G13" s="14">
        <v>-1690.57</v>
      </c>
      <c r="H13" s="22">
        <f t="shared" si="2"/>
        <v>0.17076464646464645</v>
      </c>
      <c r="I13" s="14"/>
      <c r="J13" s="22" t="str">
        <f t="shared" si="3"/>
        <v/>
      </c>
      <c r="K13" s="14"/>
      <c r="L13" s="22" t="str">
        <f t="shared" si="4"/>
        <v/>
      </c>
      <c r="M13" s="14"/>
      <c r="N13" s="24" t="str">
        <f t="shared" si="5"/>
        <v/>
      </c>
      <c r="O13" s="11"/>
      <c r="P13" s="6"/>
      <c r="Q13" s="11"/>
      <c r="R13" s="6"/>
      <c r="S13" s="11"/>
      <c r="T13" s="6"/>
      <c r="U13" s="11"/>
      <c r="V13" s="6"/>
      <c r="W13" s="11"/>
      <c r="X13" s="6"/>
      <c r="Y13" s="11"/>
      <c r="Z13" s="6"/>
    </row>
    <row r="14" spans="1:26" x14ac:dyDescent="0.25">
      <c r="A14" s="7" t="s">
        <v>3</v>
      </c>
      <c r="B14" s="15">
        <f>SUM(B15:B21)</f>
        <v>-9918945.1699999999</v>
      </c>
      <c r="C14" s="16">
        <f>IF(SUM(C15:C21)=0,"", SUM(C15:C21))</f>
        <v>-1867996.3790416664</v>
      </c>
      <c r="D14" s="23">
        <f t="shared" ref="D14" si="10">IF(OR(ISERR(C14/$B14),C14=0),"",(C14/$B14))</f>
        <v>0.18832611200346683</v>
      </c>
      <c r="E14" s="17">
        <f>IF(SUM(E15:E21)=0,"", SUM(E15:E21))</f>
        <v>-1792593.1927083335</v>
      </c>
      <c r="F14" s="23">
        <f t="shared" ref="F14" si="11">IF(OR(ISERR(E14/$B14),E14=0),"",(E14/$B14))</f>
        <v>0.1807241760071483</v>
      </c>
      <c r="G14" s="17">
        <f>IF(SUM(G15:G21)=0,"", SUM(G15:G21))</f>
        <v>-1911627.67</v>
      </c>
      <c r="H14" s="23">
        <f t="shared" si="2"/>
        <v>0.19272489536304191</v>
      </c>
      <c r="I14" s="17" t="str">
        <f>IF(SUM(I15:I21)=0,"", SUM(I15:I21))</f>
        <v/>
      </c>
      <c r="J14" s="23" t="str">
        <f t="shared" si="3"/>
        <v/>
      </c>
      <c r="K14" s="17" t="str">
        <f>IF(SUM(K15:K21)=0,"", SUM(K15:K21))</f>
        <v/>
      </c>
      <c r="L14" s="23" t="str">
        <f t="shared" si="4"/>
        <v/>
      </c>
      <c r="M14" s="17" t="str">
        <f>IF(SUM(M15:M21)=0,"", SUM(M15:M21))</f>
        <v/>
      </c>
      <c r="N14" s="23" t="str">
        <f t="shared" si="5"/>
        <v/>
      </c>
      <c r="O14" s="11"/>
      <c r="P14" s="6"/>
      <c r="Q14" s="11"/>
      <c r="R14" s="6"/>
      <c r="S14" s="11"/>
      <c r="T14" s="6"/>
      <c r="U14" s="11"/>
      <c r="V14" s="6"/>
      <c r="W14" s="11"/>
      <c r="X14" s="6"/>
      <c r="Y14" s="11"/>
      <c r="Z14" s="6"/>
    </row>
    <row r="15" spans="1:26" x14ac:dyDescent="0.25">
      <c r="A15" s="12" t="s">
        <v>18</v>
      </c>
      <c r="B15" s="13">
        <v>-6728945.1699999999</v>
      </c>
      <c r="C15" s="11">
        <v>-1234513.43</v>
      </c>
      <c r="D15" s="22">
        <f t="shared" ref="D15" si="12">IF(OR(ISERR(C15/$B15),C15=0),"",(C15/$B15))</f>
        <v>0.18346314300551805</v>
      </c>
      <c r="E15" s="14">
        <v>-1165305.29</v>
      </c>
      <c r="F15" s="22">
        <f t="shared" ref="F15" si="13">IF(OR(ISERR(E15/$B15),E15=0),"",(E15/$B15))</f>
        <v>0.17317800347004464</v>
      </c>
      <c r="G15" s="14">
        <v>-1202187.05</v>
      </c>
      <c r="H15" s="22">
        <f t="shared" si="2"/>
        <v>0.17865906462721259</v>
      </c>
      <c r="I15" s="14"/>
      <c r="J15" s="22" t="str">
        <f t="shared" si="3"/>
        <v/>
      </c>
      <c r="K15" s="14"/>
      <c r="L15" s="22" t="str">
        <f t="shared" si="4"/>
        <v/>
      </c>
      <c r="M15" s="14"/>
      <c r="N15" s="24" t="str">
        <f t="shared" si="5"/>
        <v/>
      </c>
      <c r="O15" s="11"/>
      <c r="P15" s="6"/>
      <c r="Q15" s="11"/>
      <c r="R15" s="6"/>
      <c r="S15" s="11"/>
      <c r="T15" s="6"/>
      <c r="U15" s="11"/>
      <c r="V15" s="6"/>
      <c r="W15" s="11"/>
      <c r="X15" s="6"/>
      <c r="Y15" s="11"/>
      <c r="Z15" s="6"/>
    </row>
    <row r="16" spans="1:26" x14ac:dyDescent="0.25">
      <c r="A16" s="21" t="s">
        <v>27</v>
      </c>
      <c r="B16" s="13">
        <v>-2100000</v>
      </c>
      <c r="C16" s="20">
        <v>-457225.35</v>
      </c>
      <c r="D16" s="22">
        <f t="shared" ref="D16" si="14">IF(OR(ISERR(C16/$B16),C16=0),"",(C16/$B16))</f>
        <v>0.21772635714285712</v>
      </c>
      <c r="E16" s="14">
        <v>-446693.77999999997</v>
      </c>
      <c r="F16" s="22">
        <f t="shared" ref="F16" si="15">IF(OR(ISERR(E16/$B16),E16=0),"",(E16/$B16))</f>
        <v>0.21271132380952379</v>
      </c>
      <c r="G16" s="14">
        <v>-479618.05000000005</v>
      </c>
      <c r="H16" s="22">
        <f t="shared" si="2"/>
        <v>0.22838954761904764</v>
      </c>
      <c r="I16" s="14"/>
      <c r="J16" s="22" t="str">
        <f t="shared" si="3"/>
        <v/>
      </c>
      <c r="K16" s="14"/>
      <c r="L16" s="22" t="str">
        <f t="shared" si="4"/>
        <v/>
      </c>
      <c r="M16" s="14"/>
      <c r="N16" s="24" t="str">
        <f t="shared" si="5"/>
        <v/>
      </c>
      <c r="O16" s="11"/>
      <c r="P16" s="6"/>
      <c r="Q16" s="11"/>
      <c r="R16" s="6"/>
      <c r="S16" s="11"/>
      <c r="T16" s="6"/>
      <c r="U16" s="11"/>
      <c r="V16" s="6"/>
      <c r="W16" s="11"/>
      <c r="X16" s="6"/>
      <c r="Y16" s="11"/>
      <c r="Z16" s="6"/>
    </row>
    <row r="17" spans="1:26" x14ac:dyDescent="0.25">
      <c r="A17" s="21" t="s">
        <v>19</v>
      </c>
      <c r="B17" s="13">
        <v>-750000</v>
      </c>
      <c r="C17" s="20">
        <v>-94897.669041666682</v>
      </c>
      <c r="D17" s="22">
        <f t="shared" ref="D17" si="16">IF(OR(ISERR(C17/$B17),C17=0),"",(C17/$B17))</f>
        <v>0.12653022538888892</v>
      </c>
      <c r="E17" s="14">
        <v>-113228.08270833333</v>
      </c>
      <c r="F17" s="22">
        <f t="shared" ref="F17" si="17">IF(OR(ISERR(E17/$B17),E17=0),"",(E17/$B17))</f>
        <v>0.15097077694444444</v>
      </c>
      <c r="G17" s="14">
        <v>-136163.71000000002</v>
      </c>
      <c r="H17" s="22">
        <f t="shared" si="2"/>
        <v>0.18155161333333336</v>
      </c>
      <c r="I17" s="14"/>
      <c r="J17" s="22" t="str">
        <f t="shared" si="3"/>
        <v/>
      </c>
      <c r="K17" s="14"/>
      <c r="L17" s="22" t="str">
        <f t="shared" si="4"/>
        <v/>
      </c>
      <c r="M17" s="14"/>
      <c r="N17" s="24" t="str">
        <f t="shared" si="5"/>
        <v/>
      </c>
      <c r="O17" s="11"/>
      <c r="P17" s="6"/>
      <c r="Q17" s="11"/>
      <c r="R17" s="6"/>
      <c r="S17" s="11"/>
      <c r="T17" s="6"/>
      <c r="U17" s="11"/>
      <c r="V17" s="6"/>
      <c r="W17" s="11"/>
      <c r="X17" s="6"/>
      <c r="Y17" s="11"/>
      <c r="Z17" s="6"/>
    </row>
    <row r="18" spans="1:26" x14ac:dyDescent="0.25">
      <c r="A18" s="21" t="s">
        <v>20</v>
      </c>
      <c r="B18" s="13">
        <v>-280000</v>
      </c>
      <c r="C18" s="20">
        <v>-57509.659999999996</v>
      </c>
      <c r="D18" s="22">
        <f>IF(OR(ISERR(C18/$B18),C18=0),"",(C18/$B18))</f>
        <v>0.20539164285714284</v>
      </c>
      <c r="E18" s="14">
        <v>-57492.86</v>
      </c>
      <c r="F18" s="22">
        <f>IF(OR(ISERR(E18/$B18),E18=0),"",(E18/$B18))</f>
        <v>0.20533164285714287</v>
      </c>
      <c r="G18" s="14">
        <v>-56508.139999999992</v>
      </c>
      <c r="H18" s="22">
        <f>IF(OR(ISERR(G18/$B18),G18=0),"",(G18/$B18))</f>
        <v>0.20181478571428568</v>
      </c>
      <c r="I18" s="14"/>
      <c r="J18" s="22" t="str">
        <f>IF(OR(ISERR(I18/$B18),I18=0),"",(I18/$B18))</f>
        <v/>
      </c>
      <c r="K18" s="14"/>
      <c r="L18" s="22" t="str">
        <f>IF(OR(ISERR(K18/$B18),K18=0),"",(K18/$B18))</f>
        <v/>
      </c>
      <c r="M18" s="14"/>
      <c r="N18" s="24" t="str">
        <f>IF(OR(ISERR(M18/$B18),M18=0),"",(M18/$B18))</f>
        <v/>
      </c>
      <c r="O18" s="11"/>
      <c r="P18" s="6"/>
      <c r="Q18" s="11"/>
      <c r="R18" s="6"/>
      <c r="S18" s="11"/>
      <c r="T18" s="6"/>
      <c r="U18" s="11"/>
      <c r="V18" s="6"/>
      <c r="W18" s="11"/>
      <c r="X18" s="6"/>
      <c r="Y18" s="11"/>
      <c r="Z18" s="6"/>
    </row>
    <row r="19" spans="1:26" x14ac:dyDescent="0.25">
      <c r="A19" s="21" t="s">
        <v>21</v>
      </c>
      <c r="B19" s="13">
        <v>-40000</v>
      </c>
      <c r="C19" s="20">
        <v>-21919.699999999997</v>
      </c>
      <c r="D19" s="22">
        <f t="shared" ref="D19" si="18">IF(OR(ISERR(C19/$B19),C19=0),"",(C19/$B19))</f>
        <v>0.54799249999999988</v>
      </c>
      <c r="E19" s="14">
        <v>-8863.7099999999991</v>
      </c>
      <c r="F19" s="22">
        <f t="shared" ref="F19" si="19">IF(OR(ISERR(E19/$B19),E19=0),"",(E19/$B19))</f>
        <v>0.22159274999999998</v>
      </c>
      <c r="G19" s="14">
        <v>-6902.6899999999987</v>
      </c>
      <c r="H19" s="22">
        <f t="shared" si="2"/>
        <v>0.17256724999999998</v>
      </c>
      <c r="I19" s="14"/>
      <c r="J19" s="22" t="str">
        <f t="shared" si="3"/>
        <v/>
      </c>
      <c r="K19" s="14"/>
      <c r="L19" s="22" t="str">
        <f t="shared" si="4"/>
        <v/>
      </c>
      <c r="M19" s="14"/>
      <c r="N19" s="24" t="str">
        <f t="shared" si="5"/>
        <v/>
      </c>
      <c r="O19" s="11"/>
      <c r="P19" s="6"/>
      <c r="Q19" s="11"/>
      <c r="R19" s="6"/>
      <c r="S19" s="11"/>
      <c r="T19" s="6"/>
      <c r="U19" s="11"/>
      <c r="V19" s="6"/>
      <c r="W19" s="11"/>
      <c r="X19" s="6"/>
      <c r="Y19" s="11"/>
      <c r="Z19" s="6"/>
    </row>
    <row r="20" spans="1:26" x14ac:dyDescent="0.25">
      <c r="A20" s="21" t="s">
        <v>23</v>
      </c>
      <c r="B20" s="13">
        <v>0</v>
      </c>
      <c r="C20" s="20">
        <v>0</v>
      </c>
      <c r="D20" s="22" t="str">
        <f>IF(OR(ISERR(C20/$B20),C20=0),"",(C20/$B20))</f>
        <v/>
      </c>
      <c r="E20" s="14">
        <v>0</v>
      </c>
      <c r="F20" s="22" t="str">
        <f>IF(OR(ISERR(E20/$B20),E20=0),"",(E20/$B20))</f>
        <v/>
      </c>
      <c r="G20" s="14">
        <v>0</v>
      </c>
      <c r="H20" s="22" t="str">
        <f>IF(OR(ISERR(G20/$B20),G20=0),"",(G20/$B20))</f>
        <v/>
      </c>
      <c r="I20" s="14"/>
      <c r="J20" s="22" t="str">
        <f>IF(OR(ISERR(I20/$B20),I20=0),"",(I20/$B20))</f>
        <v/>
      </c>
      <c r="K20" s="14"/>
      <c r="L20" s="22" t="str">
        <f>IF(OR(ISERR(K20/$B20),K20=0),"",(K20/$B20))</f>
        <v/>
      </c>
      <c r="M20" s="14"/>
      <c r="N20" s="24" t="str">
        <f>IF(OR(ISERR(M20/$B20),M20=0),"",(M20/$B20))</f>
        <v/>
      </c>
      <c r="O20" s="11"/>
      <c r="P20" s="6"/>
      <c r="Q20" s="11"/>
      <c r="R20" s="6"/>
      <c r="S20" s="11"/>
      <c r="T20" s="6"/>
      <c r="U20" s="11"/>
      <c r="V20" s="6"/>
      <c r="W20" s="11"/>
      <c r="X20" s="6"/>
      <c r="Y20" s="11"/>
      <c r="Z20" s="6"/>
    </row>
    <row r="21" spans="1:26" x14ac:dyDescent="0.25">
      <c r="A21" s="26" t="s">
        <v>22</v>
      </c>
      <c r="B21" s="8">
        <v>-20000</v>
      </c>
      <c r="C21" s="27">
        <v>-1930.5700000000002</v>
      </c>
      <c r="D21" s="18">
        <f t="shared" ref="D21" si="20">IF(OR(ISERR(C21/$B21),C21=0),"",(C21/$B21))</f>
        <v>9.6528500000000003E-2</v>
      </c>
      <c r="E21" s="10">
        <v>-1009.47</v>
      </c>
      <c r="F21" s="18">
        <f t="shared" ref="F21" si="21">IF(OR(ISERR(E21/$B21),E21=0),"",(E21/$B21))</f>
        <v>5.0473500000000004E-2</v>
      </c>
      <c r="G21" s="10">
        <v>-30248.030000000002</v>
      </c>
      <c r="H21" s="18">
        <f t="shared" si="2"/>
        <v>1.5124015000000002</v>
      </c>
      <c r="I21" s="10"/>
      <c r="J21" s="18" t="str">
        <f t="shared" si="3"/>
        <v/>
      </c>
      <c r="K21" s="10"/>
      <c r="L21" s="18" t="str">
        <f t="shared" si="4"/>
        <v/>
      </c>
      <c r="M21" s="10"/>
      <c r="N21" s="28" t="str">
        <f t="shared" si="5"/>
        <v/>
      </c>
      <c r="O21" s="11"/>
      <c r="P21" s="6"/>
      <c r="Q21" s="11"/>
      <c r="R21" s="6"/>
      <c r="S21" s="11"/>
      <c r="T21" s="6"/>
      <c r="U21" s="11"/>
      <c r="V21" s="6"/>
      <c r="W21" s="11"/>
      <c r="X21" s="6"/>
      <c r="Y21" s="11"/>
      <c r="Z21" s="6"/>
    </row>
    <row r="23" spans="1:26" x14ac:dyDescent="0.25">
      <c r="A23" s="43" t="s">
        <v>30</v>
      </c>
      <c r="B23" s="29"/>
      <c r="C23" s="30"/>
      <c r="D23" s="42"/>
      <c r="E23" s="29"/>
      <c r="G23" s="29"/>
    </row>
    <row r="24" spans="1:26" x14ac:dyDescent="0.25">
      <c r="A24" s="44" t="s">
        <v>31</v>
      </c>
      <c r="B24" s="29"/>
      <c r="C24" s="30"/>
      <c r="E24" s="29"/>
      <c r="G24" s="29"/>
    </row>
    <row r="25" spans="1:26" x14ac:dyDescent="0.25">
      <c r="A25" s="44" t="s">
        <v>32</v>
      </c>
      <c r="B25" s="29"/>
      <c r="C25" s="30"/>
      <c r="E25" s="29"/>
      <c r="G25" s="29"/>
    </row>
    <row r="26" spans="1:26" x14ac:dyDescent="0.25">
      <c r="A26" s="44" t="s">
        <v>33</v>
      </c>
      <c r="B26" s="29"/>
      <c r="C26" s="30"/>
      <c r="E26" s="29"/>
      <c r="G26" s="29"/>
    </row>
    <row r="27" spans="1:26" x14ac:dyDescent="0.25">
      <c r="B27" s="29"/>
      <c r="C27" s="30"/>
      <c r="E27" s="29"/>
      <c r="G27" s="29"/>
    </row>
    <row r="28" spans="1:26" x14ac:dyDescent="0.25">
      <c r="B28" s="29"/>
      <c r="C28" s="30"/>
      <c r="E28" s="29"/>
      <c r="G28" s="29"/>
    </row>
    <row r="29" spans="1:26" x14ac:dyDescent="0.25">
      <c r="B29" s="29"/>
      <c r="C29" s="30"/>
      <c r="E29" s="29"/>
      <c r="G29" s="29"/>
    </row>
  </sheetData>
  <mergeCells count="6">
    <mergeCell ref="A7:N7"/>
    <mergeCell ref="A1:G1"/>
    <mergeCell ref="A2:G2"/>
    <mergeCell ref="A3:G3"/>
    <mergeCell ref="A4:G4"/>
    <mergeCell ref="A5:G5"/>
  </mergeCells>
  <conditionalFormatting sqref="B9:N21 C23:C29">
    <cfRule type="cellIs" dxfId="0" priority="1" operator="lessThan">
      <formula>0</formula>
    </cfRule>
  </conditionalFormatting>
  <pageMargins left="0.51180555555555496" right="0.51180555555555496" top="0.78749999999999998" bottom="0.78749999999999998" header="0.51180555555555496" footer="0.51180555555555496"/>
  <pageSetup paperSize="9" scale="70" firstPageNumber="0" fitToHeight="0" orientation="landscape" horizontalDpi="300" verticalDpi="300" r:id="rId1"/>
  <ignoredErrors>
    <ignoredError sqref="D9:N9 D14:N14 D10:D13 F10:F13 H10:H13 J10:J13 L10:L13 N10:N1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3.5.2</vt:lpstr>
      <vt:lpstr>'Planilha 3.5.2'!Area_de_impressao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Momonuki</dc:creator>
  <dc:description/>
  <cp:lastModifiedBy>Gerencia</cp:lastModifiedBy>
  <cp:revision>0</cp:revision>
  <cp:lastPrinted>2021-05-03T16:29:02Z</cp:lastPrinted>
  <dcterms:created xsi:type="dcterms:W3CDTF">2021-01-07T13:19:12Z</dcterms:created>
  <dcterms:modified xsi:type="dcterms:W3CDTF">2021-05-03T16:29:07Z</dcterms:modified>
  <cp:contentStatus>Final</cp:contentStatus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