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5535"/>
  </bookViews>
  <sheets>
    <sheet name="IGH" sheetId="1" r:id="rId1"/>
  </sheets>
  <definedNames>
    <definedName name="_xlnm._FilterDatabase" localSheetId="0" hidden="1">IGH!$A$10:$N$32</definedName>
    <definedName name="_xlnm.Print_Area" localSheetId="0">IGH!$A$1:$N$43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L25" i="1"/>
  <c r="M24" i="1"/>
  <c r="J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N23" i="1" l="1"/>
  <c r="N18" i="1"/>
  <c r="N25" i="1" l="1"/>
  <c r="N24" i="1"/>
  <c r="N22" i="1"/>
  <c r="N21" i="1"/>
  <c r="N20" i="1"/>
  <c r="N19" i="1"/>
  <c r="N17" i="1"/>
  <c r="N16" i="1"/>
  <c r="N13" i="1"/>
  <c r="J36" i="1" l="1"/>
</calcChain>
</file>

<file path=xl/sharedStrings.xml><?xml version="1.0" encoding="utf-8"?>
<sst xmlns="http://schemas.openxmlformats.org/spreadsheetml/2006/main" count="179" uniqueCount="101">
  <si>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</si>
  <si>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</si>
  <si>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</si>
  <si>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</si>
  <si>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</si>
  <si>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</si>
  <si>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</si>
  <si>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</si>
  <si>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</si>
  <si>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</si>
  <si>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</si>
  <si>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</si>
  <si>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</si>
  <si>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MATRIZ</t>
  </si>
  <si>
    <t>(71) 3277-0850</t>
  </si>
  <si>
    <t>JOEL SOBRAL DE ANDRADE</t>
  </si>
  <si>
    <t>PJ</t>
  </si>
  <si>
    <t>SUPERINTENDENCIA EXECUTIVA</t>
  </si>
  <si>
    <t>joel.andrade@igh.org.br</t>
  </si>
  <si>
    <t>DIRETOR ADMINISTRATIVO</t>
  </si>
  <si>
    <t>GUSTAVO GUIMARAES</t>
  </si>
  <si>
    <t>DIRETOR ASSISTENCIAL</t>
  </si>
  <si>
    <t>gustavo.guimaraes@igh.org.br</t>
  </si>
  <si>
    <t>ALINE MARTINELE DE OLIVEIRA TONHA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</si>
  <si>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</si>
  <si>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</si>
  <si>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</si>
  <si>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</si>
  <si>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</si>
  <si>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</si>
  <si>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</si>
  <si>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</si>
  <si>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</si>
  <si>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</si>
  <si>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</si>
  <si>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</si>
  <si>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</si>
  <si>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</si>
  <si>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</si>
  <si>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</si>
  <si>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</si>
  <si>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</si>
  <si>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</si>
  <si>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</si>
  <si>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</si>
  <si>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</si>
  <si>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</si>
  <si>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ASSINATURA DO RESPONSÁVEL:</t>
  </si>
  <si>
    <t>RELAÇÃO MENSAL DOS MEMBROS DA DIRETORIA E DAS CHEFIAS DE SEU ORGANOGRAMA COM SUAS RESPECTIVAS REMUNERAÇÕES</t>
  </si>
  <si>
    <t>Atualizado em:</t>
  </si>
  <si>
    <t>(62) 3956-2997</t>
  </si>
  <si>
    <t>ASSESSOR (A) JURÍDICO (A)</t>
  </si>
  <si>
    <t>MARIA CARLA BAETA VIEIRA LOPES</t>
  </si>
  <si>
    <t>maria.carla@igh.org.br</t>
  </si>
  <si>
    <t>DAYANA SANTOS SOARES FRANCA</t>
  </si>
  <si>
    <t>COORDENADOR (A) FISCAL</t>
  </si>
  <si>
    <t>dayana.franca@igh.org.br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</si>
  <si>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</si>
  <si>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</si>
  <si>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</si>
  <si>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</si>
  <si>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</si>
  <si>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</si>
  <si>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</si>
  <si>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</si>
  <si>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</si>
  <si>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</si>
  <si>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</si>
  <si>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</si>
  <si>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(5)</t>
  </si>
  <si>
    <t>GERENTE DE FATURAMENTO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</si>
  <si>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</si>
  <si>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</si>
  <si>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</si>
  <si>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</si>
  <si>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</si>
  <si>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</si>
  <si>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</si>
  <si>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</si>
  <si>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</si>
  <si>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</si>
  <si>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</si>
  <si>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</si>
  <si>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</si>
  <si>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</si>
  <si>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</si>
  <si>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>RICARDO SOUTO MAIA MATHIAS</t>
  </si>
  <si>
    <t>ricardo.mathias@igh.org.br</t>
  </si>
  <si>
    <t>ANITA MARCIA DE AGUIAR ALMEIDA SILVA</t>
  </si>
  <si>
    <t>CHRISTIANE GODINHO KOESTER</t>
  </si>
  <si>
    <t>(1) ÓRGÃO PREVISTO NO ART. 32, DO ESTATUTO SOCIAL DO IGH;</t>
  </si>
  <si>
    <t>(2) MEMBRO ELEITO EM ASSEMBLEIA GERAL, OCORRIDA NO DIA 04/06/2024, CONFORME ATA;</t>
  </si>
  <si>
    <t>(3) VÍNCULO PESSOA JURÍDICA;</t>
  </si>
  <si>
    <t>(4) INTEGRA FOLHA DE PAGAMENTO DA MATRIZ;</t>
  </si>
  <si>
    <t>(5) INTEGRA FOLHA DE PAGAMENTO DO ESCRITÓRIO REGIONAL DE GOIÁS (ERG)</t>
  </si>
  <si>
    <t>(1) / (2) / (3)</t>
  </si>
  <si>
    <t xml:space="preserve"> (3)</t>
  </si>
  <si>
    <t>(4)</t>
  </si>
  <si>
    <t xml:space="preserve">FILIPE SANTOS E SANTOS </t>
  </si>
  <si>
    <t>DIRETOR AUDITORIA, RISCO E COMPLIANCE</t>
  </si>
  <si>
    <t>filipe.santos@igh.org.br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</si>
</sst>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14" fontId="7" fillId="0" borderId="0" xfId="1" applyNumberFormat="1" applyFont="1" applyFill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14" fontId="1" fillId="0" borderId="0" xfId="1" applyNumberFormat="1" applyFill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colors>
    <mruColors>
      <color rgb="FFCCE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86698</xdr:colOff>
      <xdr:row>0</xdr:row>
      <xdr:rowOff>66334</xdr:rowOff>
    </xdr:from>
    <xdr:to>
      <xdr:col>14</xdr:col>
      <xdr:colOff>167073</xdr:colOff>
      <xdr:row>2</xdr:row>
      <xdr:rowOff>77592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1886" y="66334"/>
          <a:ext cx="2497344" cy="844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eila.nunes@igh.org.br" TargetMode="External"/><Relationship Id="rId13" Type="http://schemas.openxmlformats.org/officeDocument/2006/relationships/hyperlink" Target="mailto:marcela.menezes@igh.org.br" TargetMode="External"/><Relationship Id="rId18" Type="http://schemas.openxmlformats.org/officeDocument/2006/relationships/hyperlink" Target="mailto:danielly.cruz@igh.org.br" TargetMode="External"/><Relationship Id="rId3" Type="http://schemas.openxmlformats.org/officeDocument/2006/relationships/hyperlink" Target="mailto:aline.martinele@igh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renata.dias@igh.org.br" TargetMode="External"/><Relationship Id="rId12" Type="http://schemas.openxmlformats.org/officeDocument/2006/relationships/hyperlink" Target="mailto:kaira.azevedo@igh.org.br" TargetMode="External"/><Relationship Id="rId17" Type="http://schemas.openxmlformats.org/officeDocument/2006/relationships/hyperlink" Target="mailto:fabio.teixeira@igh.org.br" TargetMode="External"/><Relationship Id="rId2" Type="http://schemas.openxmlformats.org/officeDocument/2006/relationships/hyperlink" Target="mailto:ricardo.mathias@igh.org.br" TargetMode="External"/><Relationship Id="rId16" Type="http://schemas.openxmlformats.org/officeDocument/2006/relationships/hyperlink" Target="mailto:susana.cardim@igh.org.br" TargetMode="External"/><Relationship Id="rId20" Type="http://schemas.openxmlformats.org/officeDocument/2006/relationships/hyperlink" Target="mailto:alex.leao@igh.org.br" TargetMode="External"/><Relationship Id="rId1" Type="http://schemas.openxmlformats.org/officeDocument/2006/relationships/hyperlink" Target="mailto:paulo.bittencourt@igh.org.br" TargetMode="External"/><Relationship Id="rId6" Type="http://schemas.openxmlformats.org/officeDocument/2006/relationships/hyperlink" Target="mailto:geisa.machado@igh.org.br" TargetMode="External"/><Relationship Id="rId11" Type="http://schemas.openxmlformats.org/officeDocument/2006/relationships/hyperlink" Target="mailto:dayana.franca@igh.org.br" TargetMode="External"/><Relationship Id="rId5" Type="http://schemas.openxmlformats.org/officeDocument/2006/relationships/hyperlink" Target="mailto:vanimeire.leal@igh.org.br" TargetMode="External"/><Relationship Id="rId15" Type="http://schemas.openxmlformats.org/officeDocument/2006/relationships/hyperlink" Target="mailto:camila.azevedo@igh.org.br" TargetMode="External"/><Relationship Id="rId10" Type="http://schemas.openxmlformats.org/officeDocument/2006/relationships/hyperlink" Target="mailto:maria.carla@igh.org.br" TargetMode="External"/><Relationship Id="rId19" Type="http://schemas.openxmlformats.org/officeDocument/2006/relationships/hyperlink" Target="mailto:cyntia.mendes@igh.org.br" TargetMode="External"/><Relationship Id="rId4" Type="http://schemas.openxmlformats.org/officeDocument/2006/relationships/hyperlink" Target="mailto:gustavo.guimaraes@igh.org.br" TargetMode="External"/><Relationship Id="rId9" Type="http://schemas.openxmlformats.org/officeDocument/2006/relationships/hyperlink" Target="mailto:angelica.nardi@igh.org.br" TargetMode="External"/><Relationship Id="rId14" Type="http://schemas.openxmlformats.org/officeDocument/2006/relationships/hyperlink" Target="mailto:Iasmin.freitas@igh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43"/>
  <sheetViews>
    <sheetView showGridLines="0" tabSelected="1" view="pageBreakPreview" topLeftCell="D25" zoomScale="80" zoomScaleNormal="80" zoomScaleSheetLayoutView="80" workbookViewId="0">
      <selection activeCell="L18" sqref="L18"/>
    </sheetView>
  </sheetViews>
  <sheetFormatPr defaultColWidth="11.5703125" defaultRowHeight="33" customHeight="1"/>
  <cols>
    <col min="1" max="1" width="47.5703125" style="1" customWidth="1"/>
    <col min="2" max="2" width="8.140625" style="1" bestFit="1" customWidth="1"/>
    <col min="3" max="3" width="1.28515625" style="1" customWidth="1"/>
    <col min="4" max="4" width="14.140625" style="2" bestFit="1" customWidth="1"/>
    <col min="5" max="5" width="17.28515625" style="2" customWidth="1"/>
    <col min="6" max="6" width="16" style="2" bestFit="1" customWidth="1"/>
    <col min="7" max="7" width="48.42578125" style="3" bestFit="1" customWidth="1"/>
    <col min="8" max="8" width="17.28515625" style="1" bestFit="1" customWidth="1"/>
    <col min="9" max="9" width="32.42578125" style="1" bestFit="1" customWidth="1"/>
    <col min="10" max="10" width="18.28515625" style="1" customWidth="1"/>
    <col min="11" max="11" width="15.5703125" style="1" bestFit="1" customWidth="1"/>
    <col min="12" max="12" width="15.5703125" style="1" customWidth="1"/>
    <col min="13" max="13" width="16.140625" style="1" customWidth="1"/>
    <col min="14" max="14" width="20.140625" style="1" bestFit="1" customWidth="1"/>
    <col min="15" max="16" width="11.5703125" style="4"/>
    <col min="17" max="16384" width="11.5703125" style="1"/>
  </cols>
  <sheetData>
    <row r="3" spans="1:17" ht="33" customHeight="1">
      <c r="A3" s="25" t="s">
        <v>48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6" spans="1:17" ht="33" customHeight="1">
      <c r="A6" s="1" t="s">
        <v>0</v>
      </c>
    </row>
    <row r="8" spans="1:17" s="4" customFormat="1" ht="33" customHeight="1">
      <c r="A8" s="5" t="s">
        <v>1</v>
      </c>
      <c r="B8" s="6">
        <v>45717</v>
      </c>
      <c r="C8" s="1"/>
      <c r="D8" s="2"/>
      <c r="E8" s="2"/>
      <c r="F8" s="2"/>
      <c r="G8" s="3"/>
      <c r="H8" s="1"/>
      <c r="I8" s="1"/>
      <c r="J8" s="1"/>
      <c r="K8" s="1"/>
      <c r="L8" s="1"/>
      <c r="M8" s="1"/>
      <c r="N8" s="1"/>
      <c r="Q8" s="1"/>
    </row>
    <row r="10" spans="1:17" s="4" customFormat="1" ht="33" customHeight="1">
      <c r="A10" s="23" t="s">
        <v>2</v>
      </c>
      <c r="B10" s="23"/>
      <c r="C10" s="24"/>
      <c r="D10" s="7" t="s">
        <v>3</v>
      </c>
      <c r="E10" s="7" t="s">
        <v>82</v>
      </c>
      <c r="F10" s="7" t="s">
        <v>4</v>
      </c>
      <c r="G10" s="7" t="s">
        <v>5</v>
      </c>
      <c r="H10" s="8" t="s">
        <v>6</v>
      </c>
      <c r="I10" s="8" t="s">
        <v>7</v>
      </c>
      <c r="J10" s="9" t="s">
        <v>8</v>
      </c>
      <c r="K10" s="9" t="s">
        <v>9</v>
      </c>
      <c r="L10" s="9" t="s">
        <v>10</v>
      </c>
      <c r="M10" s="9" t="s">
        <v>11</v>
      </c>
      <c r="N10" s="9" t="s">
        <v>12</v>
      </c>
      <c r="Q10" s="1"/>
    </row>
    <row r="11" spans="1:17" s="4" customFormat="1" ht="33" customHeight="1">
      <c r="A11" s="13" t="s">
        <v>15</v>
      </c>
      <c r="B11" s="14"/>
      <c r="C11" s="14"/>
      <c r="D11" s="15" t="s">
        <v>95</v>
      </c>
      <c r="E11" s="16" t="s">
        <v>13</v>
      </c>
      <c r="F11" s="16" t="s">
        <v>16</v>
      </c>
      <c r="G11" s="17" t="s">
        <v>17</v>
      </c>
      <c r="H11" s="18" t="s">
        <v>14</v>
      </c>
      <c r="I11" s="19" t="s">
        <v>18</v>
      </c>
      <c r="J11" s="18">
        <v>0</v>
      </c>
      <c r="K11" s="18">
        <v>0</v>
      </c>
      <c r="L11" s="18">
        <v>0</v>
      </c>
      <c r="M11" s="18">
        <v>0</v>
      </c>
      <c r="N11" s="18">
        <v>37500</v>
      </c>
    </row>
    <row r="12" spans="1:17" s="4" customFormat="1" ht="33" customHeight="1">
      <c r="A12" s="13" t="s">
        <v>86</v>
      </c>
      <c r="B12" s="14"/>
      <c r="C12" s="14"/>
      <c r="D12" s="15" t="s">
        <v>96</v>
      </c>
      <c r="E12" s="16" t="s">
        <v>13</v>
      </c>
      <c r="F12" s="16" t="s">
        <v>16</v>
      </c>
      <c r="G12" s="17" t="s">
        <v>19</v>
      </c>
      <c r="H12" s="18" t="s">
        <v>14</v>
      </c>
      <c r="I12" s="20" t="s">
        <v>87</v>
      </c>
      <c r="J12" s="18">
        <v>0</v>
      </c>
      <c r="K12" s="18">
        <v>0</v>
      </c>
      <c r="L12" s="18">
        <v>0</v>
      </c>
      <c r="M12" s="18">
        <v>0</v>
      </c>
      <c r="N12" s="18">
        <v>24000</v>
      </c>
    </row>
    <row r="13" spans="1:17" s="4" customFormat="1" ht="33" customHeight="1">
      <c r="A13" s="13" t="s">
        <v>20</v>
      </c>
      <c r="B13" s="14"/>
      <c r="C13" s="14"/>
      <c r="D13" s="15" t="s">
        <v>96</v>
      </c>
      <c r="E13" s="16" t="s">
        <v>13</v>
      </c>
      <c r="F13" s="16" t="s">
        <v>16</v>
      </c>
      <c r="G13" s="17" t="s">
        <v>21</v>
      </c>
      <c r="H13" s="18" t="s">
        <v>14</v>
      </c>
      <c r="I13" s="19" t="s">
        <v>22</v>
      </c>
      <c r="J13" s="18">
        <v>0</v>
      </c>
      <c r="K13" s="18">
        <v>0</v>
      </c>
      <c r="L13" s="18">
        <v>0</v>
      </c>
      <c r="M13" s="18">
        <v>0</v>
      </c>
      <c r="N13" s="18">
        <f>25000+10000</f>
        <v>35000</v>
      </c>
    </row>
    <row r="14" spans="1:17" s="4" customFormat="1" ht="33" customHeight="1">
      <c r="A14" s="13" t="s">
        <v>23</v>
      </c>
      <c r="B14" s="14"/>
      <c r="C14" s="14"/>
      <c r="D14" s="15" t="s">
        <v>96</v>
      </c>
      <c r="E14" s="16" t="s">
        <v>13</v>
      </c>
      <c r="F14" s="16" t="s">
        <v>16</v>
      </c>
      <c r="G14" s="17" t="s">
        <v>25</v>
      </c>
      <c r="H14" s="21" t="s">
        <v>14</v>
      </c>
      <c r="I14" s="22" t="s">
        <v>26</v>
      </c>
      <c r="J14" s="21">
        <v>0</v>
      </c>
      <c r="K14" s="21">
        <v>0</v>
      </c>
      <c r="L14" s="21">
        <v>0</v>
      </c>
      <c r="M14" s="21">
        <v>0</v>
      </c>
      <c r="N14" s="21">
        <v>24000</v>
      </c>
    </row>
    <row r="15" spans="1:17" s="4" customFormat="1" ht="33" customHeight="1">
      <c r="A15" s="13" t="s">
        <v>98</v>
      </c>
      <c r="B15" s="14"/>
      <c r="C15" s="14"/>
      <c r="D15" s="15" t="s">
        <v>96</v>
      </c>
      <c r="E15" s="16" t="s">
        <v>13</v>
      </c>
      <c r="F15" s="16" t="s">
        <v>16</v>
      </c>
      <c r="G15" s="17" t="s">
        <v>99</v>
      </c>
      <c r="H15" s="21" t="s">
        <v>14</v>
      </c>
      <c r="I15" s="22" t="s">
        <v>100</v>
      </c>
      <c r="J15" s="21">
        <v>0</v>
      </c>
      <c r="K15" s="21">
        <v>0</v>
      </c>
      <c r="L15" s="21">
        <v>0</v>
      </c>
      <c r="M15" s="21">
        <v>0</v>
      </c>
      <c r="N15" s="21">
        <v>20274</v>
      </c>
    </row>
    <row r="16" spans="1:17" s="35" customFormat="1" ht="33" customHeight="1">
      <c r="A16" s="28" t="s">
        <v>27</v>
      </c>
      <c r="B16" s="29"/>
      <c r="C16" s="29"/>
      <c r="D16" s="30" t="s">
        <v>97</v>
      </c>
      <c r="E16" s="31" t="s">
        <v>13</v>
      </c>
      <c r="F16" s="31" t="s">
        <v>24</v>
      </c>
      <c r="G16" s="32" t="s">
        <v>28</v>
      </c>
      <c r="H16" s="33" t="s">
        <v>14</v>
      </c>
      <c r="I16" s="34" t="s">
        <v>29</v>
      </c>
      <c r="J16" s="33">
        <v>0</v>
      </c>
      <c r="K16" s="33">
        <v>0</v>
      </c>
      <c r="L16" s="33">
        <f>12623.5</f>
        <v>12623.5</v>
      </c>
      <c r="M16" s="33">
        <f>951.62+2261.62+1</f>
        <v>3214.24</v>
      </c>
      <c r="N16" s="33">
        <f>J16+K16+L16-M16</f>
        <v>9409.26</v>
      </c>
    </row>
    <row r="17" spans="1:14" s="35" customFormat="1" ht="33" customHeight="1">
      <c r="A17" s="28" t="s">
        <v>88</v>
      </c>
      <c r="B17" s="29"/>
      <c r="C17" s="29"/>
      <c r="D17" s="30" t="s">
        <v>97</v>
      </c>
      <c r="E17" s="31" t="s">
        <v>13</v>
      </c>
      <c r="F17" s="31" t="s">
        <v>24</v>
      </c>
      <c r="G17" s="32" t="s">
        <v>31</v>
      </c>
      <c r="H17" s="33" t="s">
        <v>14</v>
      </c>
      <c r="I17" s="34" t="s">
        <v>32</v>
      </c>
      <c r="J17" s="33">
        <v>0</v>
      </c>
      <c r="K17" s="33">
        <v>0</v>
      </c>
      <c r="L17" s="33">
        <f>12623.5</f>
        <v>12623.5</v>
      </c>
      <c r="M17" s="33">
        <f>951.62+2313.76+1</f>
        <v>3266.38</v>
      </c>
      <c r="N17" s="33">
        <f t="shared" ref="N17:N25" si="0">J17+K17+L17-M17</f>
        <v>9357.119999999999</v>
      </c>
    </row>
    <row r="18" spans="1:14" s="35" customFormat="1" ht="33" customHeight="1">
      <c r="A18" s="28" t="s">
        <v>63</v>
      </c>
      <c r="B18" s="29"/>
      <c r="C18" s="29"/>
      <c r="D18" s="30" t="s">
        <v>97</v>
      </c>
      <c r="E18" s="31" t="s">
        <v>13</v>
      </c>
      <c r="F18" s="31" t="s">
        <v>24</v>
      </c>
      <c r="G18" s="32" t="s">
        <v>64</v>
      </c>
      <c r="H18" s="33" t="s">
        <v>14</v>
      </c>
      <c r="I18" s="36" t="s">
        <v>66</v>
      </c>
      <c r="J18" s="33">
        <v>0</v>
      </c>
      <c r="K18" s="33">
        <v>0</v>
      </c>
      <c r="L18" s="33">
        <f>7532.66</f>
        <v>7532.66</v>
      </c>
      <c r="M18" s="33">
        <f>886.67+931.64+1</f>
        <v>1819.31</v>
      </c>
      <c r="N18" s="33">
        <f t="shared" si="0"/>
        <v>5713.35</v>
      </c>
    </row>
    <row r="19" spans="1:14" s="35" customFormat="1" ht="33" customHeight="1">
      <c r="A19" s="28" t="s">
        <v>62</v>
      </c>
      <c r="B19" s="29"/>
      <c r="C19" s="29"/>
      <c r="D19" s="30" t="s">
        <v>97</v>
      </c>
      <c r="E19" s="31" t="s">
        <v>13</v>
      </c>
      <c r="F19" s="31" t="s">
        <v>24</v>
      </c>
      <c r="G19" s="32" t="s">
        <v>36</v>
      </c>
      <c r="H19" s="33" t="s">
        <v>14</v>
      </c>
      <c r="I19" s="36" t="s">
        <v>65</v>
      </c>
      <c r="J19" s="33">
        <v>0</v>
      </c>
      <c r="K19" s="33">
        <v>0</v>
      </c>
      <c r="L19" s="33">
        <f>12623.5+70</f>
        <v>12693.5</v>
      </c>
      <c r="M19" s="33">
        <f>951.62+2261.62+1</f>
        <v>3214.24</v>
      </c>
      <c r="N19" s="33">
        <f t="shared" si="0"/>
        <v>9479.26</v>
      </c>
    </row>
    <row r="20" spans="1:14" s="35" customFormat="1" ht="33" customHeight="1">
      <c r="A20" s="28" t="s">
        <v>61</v>
      </c>
      <c r="B20" s="29"/>
      <c r="C20" s="29"/>
      <c r="D20" s="30" t="s">
        <v>97</v>
      </c>
      <c r="E20" s="31" t="s">
        <v>13</v>
      </c>
      <c r="F20" s="31" t="s">
        <v>24</v>
      </c>
      <c r="G20" s="32" t="s">
        <v>30</v>
      </c>
      <c r="H20" s="33" t="s">
        <v>14</v>
      </c>
      <c r="I20" s="36" t="s">
        <v>67</v>
      </c>
      <c r="J20" s="33">
        <v>0</v>
      </c>
      <c r="K20" s="33">
        <v>0</v>
      </c>
      <c r="L20" s="33">
        <f>11740.71</f>
        <v>11740.71</v>
      </c>
      <c r="M20" s="33">
        <f>951.62+2070.99+1</f>
        <v>3023.6099999999997</v>
      </c>
      <c r="N20" s="33">
        <f t="shared" si="0"/>
        <v>8717.0999999999985</v>
      </c>
    </row>
    <row r="21" spans="1:14" s="35" customFormat="1" ht="33" customHeight="1">
      <c r="A21" s="28" t="s">
        <v>33</v>
      </c>
      <c r="B21" s="29"/>
      <c r="C21" s="29"/>
      <c r="D21" s="30" t="s">
        <v>97</v>
      </c>
      <c r="E21" s="31" t="s">
        <v>13</v>
      </c>
      <c r="F21" s="31" t="s">
        <v>24</v>
      </c>
      <c r="G21" s="32" t="s">
        <v>34</v>
      </c>
      <c r="H21" s="33" t="s">
        <v>14</v>
      </c>
      <c r="I21" s="34" t="s">
        <v>35</v>
      </c>
      <c r="J21" s="33">
        <v>0</v>
      </c>
      <c r="K21" s="33">
        <v>0</v>
      </c>
      <c r="L21" s="33">
        <f>12623.5+823.28</f>
        <v>13446.78</v>
      </c>
      <c r="M21" s="33">
        <f>951.62+2540.16+1</f>
        <v>3492.7799999999997</v>
      </c>
      <c r="N21" s="33">
        <f t="shared" si="0"/>
        <v>9954</v>
      </c>
    </row>
    <row r="22" spans="1:14" s="35" customFormat="1" ht="33" customHeight="1">
      <c r="A22" s="28" t="s">
        <v>37</v>
      </c>
      <c r="B22" s="29"/>
      <c r="C22" s="29"/>
      <c r="D22" s="30" t="s">
        <v>97</v>
      </c>
      <c r="E22" s="31" t="s">
        <v>13</v>
      </c>
      <c r="F22" s="31" t="s">
        <v>24</v>
      </c>
      <c r="G22" s="32" t="s">
        <v>38</v>
      </c>
      <c r="H22" s="33" t="s">
        <v>14</v>
      </c>
      <c r="I22" s="34" t="s">
        <v>39</v>
      </c>
      <c r="J22" s="33">
        <v>0</v>
      </c>
      <c r="K22" s="33">
        <v>0</v>
      </c>
      <c r="L22" s="33">
        <f>12623.5</f>
        <v>12623.5</v>
      </c>
      <c r="M22" s="33">
        <f>951.62+2313.76+1</f>
        <v>3266.38</v>
      </c>
      <c r="N22" s="33">
        <f t="shared" si="0"/>
        <v>9357.119999999999</v>
      </c>
    </row>
    <row r="23" spans="1:14" s="35" customFormat="1" ht="33" customHeight="1">
      <c r="A23" s="28" t="s">
        <v>89</v>
      </c>
      <c r="B23" s="29"/>
      <c r="C23" s="29"/>
      <c r="D23" s="30" t="s">
        <v>97</v>
      </c>
      <c r="E23" s="31" t="s">
        <v>13</v>
      </c>
      <c r="F23" s="31" t="s">
        <v>24</v>
      </c>
      <c r="G23" s="32" t="s">
        <v>40</v>
      </c>
      <c r="H23" s="33" t="s">
        <v>14</v>
      </c>
      <c r="I23" s="34" t="s">
        <v>41</v>
      </c>
      <c r="J23" s="33">
        <v>0</v>
      </c>
      <c r="K23" s="33">
        <v>0</v>
      </c>
      <c r="L23" s="33">
        <f>12623.5</f>
        <v>12623.5</v>
      </c>
      <c r="M23" s="33">
        <f>951.62+2313.76</f>
        <v>3265.38</v>
      </c>
      <c r="N23" s="33">
        <f t="shared" si="0"/>
        <v>9358.119999999999</v>
      </c>
    </row>
    <row r="24" spans="1:14" s="35" customFormat="1" ht="33" customHeight="1">
      <c r="A24" s="28" t="s">
        <v>42</v>
      </c>
      <c r="B24" s="29"/>
      <c r="C24" s="29"/>
      <c r="D24" s="30" t="s">
        <v>97</v>
      </c>
      <c r="E24" s="31" t="s">
        <v>13</v>
      </c>
      <c r="F24" s="31" t="s">
        <v>24</v>
      </c>
      <c r="G24" s="32" t="s">
        <v>43</v>
      </c>
      <c r="H24" s="33" t="s">
        <v>14</v>
      </c>
      <c r="I24" s="34" t="s">
        <v>44</v>
      </c>
      <c r="J24" s="33">
        <f>6388.69+2129.56</f>
        <v>8518.25</v>
      </c>
      <c r="K24" s="33">
        <v>0</v>
      </c>
      <c r="L24" s="33">
        <f>2597.47+596.87</f>
        <v>3194.3399999999997</v>
      </c>
      <c r="M24" s="33">
        <f>27.77+1184.82+6381.81+1+951.62</f>
        <v>8547.02</v>
      </c>
      <c r="N24" s="33">
        <f t="shared" si="0"/>
        <v>3165.5699999999997</v>
      </c>
    </row>
    <row r="25" spans="1:14" s="40" customFormat="1" ht="33" customHeight="1">
      <c r="A25" s="37" t="s">
        <v>71</v>
      </c>
      <c r="B25" s="38"/>
      <c r="C25" s="38"/>
      <c r="D25" s="30" t="s">
        <v>97</v>
      </c>
      <c r="E25" s="31" t="s">
        <v>13</v>
      </c>
      <c r="F25" s="31" t="s">
        <v>24</v>
      </c>
      <c r="G25" s="32" t="s">
        <v>70</v>
      </c>
      <c r="H25" s="33" t="s">
        <v>14</v>
      </c>
      <c r="I25" s="39" t="s">
        <v>72</v>
      </c>
      <c r="J25" s="33">
        <v>0</v>
      </c>
      <c r="K25" s="33">
        <v>0</v>
      </c>
      <c r="L25" s="21">
        <f>11740.71+5000</f>
        <v>16740.71</v>
      </c>
      <c r="M25" s="21">
        <f>951.62+3445.99</f>
        <v>4397.6099999999997</v>
      </c>
      <c r="N25" s="33">
        <f t="shared" si="0"/>
        <v>12343.099999999999</v>
      </c>
    </row>
    <row r="26" spans="1:14" s="4" customFormat="1" ht="33" customHeight="1">
      <c r="A26" s="13" t="s">
        <v>52</v>
      </c>
      <c r="B26" s="14"/>
      <c r="C26" s="14"/>
      <c r="D26" s="15" t="s">
        <v>69</v>
      </c>
      <c r="E26" s="16" t="s">
        <v>75</v>
      </c>
      <c r="F26" s="16" t="s">
        <v>24</v>
      </c>
      <c r="G26" s="17" t="s">
        <v>51</v>
      </c>
      <c r="H26" s="21" t="s">
        <v>50</v>
      </c>
      <c r="I26" s="22" t="s">
        <v>53</v>
      </c>
      <c r="J26" s="21">
        <v>0</v>
      </c>
      <c r="K26" s="21">
        <v>0</v>
      </c>
      <c r="L26" s="21">
        <v>11757.5</v>
      </c>
      <c r="M26" s="21">
        <v>3027.23</v>
      </c>
      <c r="N26" s="21">
        <v>8730.27</v>
      </c>
    </row>
    <row r="27" spans="1:14" s="4" customFormat="1" ht="33" customHeight="1">
      <c r="A27" s="13" t="s">
        <v>83</v>
      </c>
      <c r="B27" s="14"/>
      <c r="C27" s="14"/>
      <c r="D27" s="15" t="s">
        <v>69</v>
      </c>
      <c r="E27" s="16" t="s">
        <v>75</v>
      </c>
      <c r="F27" s="16" t="s">
        <v>24</v>
      </c>
      <c r="G27" s="17" t="s">
        <v>84</v>
      </c>
      <c r="H27" s="18" t="s">
        <v>50</v>
      </c>
      <c r="I27" s="20" t="s">
        <v>85</v>
      </c>
      <c r="J27" s="21">
        <v>4504.29</v>
      </c>
      <c r="K27" s="21">
        <v>0</v>
      </c>
      <c r="L27" s="21">
        <v>3376.2700000000004</v>
      </c>
      <c r="M27" s="21">
        <v>1177.8900000000003</v>
      </c>
      <c r="N27" s="21">
        <v>6702.67</v>
      </c>
    </row>
    <row r="28" spans="1:14" s="4" customFormat="1" ht="33" customHeight="1">
      <c r="A28" s="13" t="s">
        <v>54</v>
      </c>
      <c r="B28" s="14"/>
      <c r="C28" s="14"/>
      <c r="D28" s="15" t="s">
        <v>69</v>
      </c>
      <c r="E28" s="16" t="s">
        <v>75</v>
      </c>
      <c r="F28" s="16" t="s">
        <v>24</v>
      </c>
      <c r="G28" s="17" t="s">
        <v>55</v>
      </c>
      <c r="H28" s="18" t="s">
        <v>50</v>
      </c>
      <c r="I28" s="20" t="s">
        <v>56</v>
      </c>
      <c r="J28" s="21">
        <v>0</v>
      </c>
      <c r="K28" s="21">
        <v>0</v>
      </c>
      <c r="L28" s="21">
        <v>9069.33</v>
      </c>
      <c r="M28" s="21">
        <v>2312.9899999999998</v>
      </c>
      <c r="N28" s="21">
        <v>6756.34</v>
      </c>
    </row>
    <row r="29" spans="1:14" s="4" customFormat="1" ht="33" customHeight="1">
      <c r="A29" s="13" t="s">
        <v>73</v>
      </c>
      <c r="B29" s="14"/>
      <c r="C29" s="14"/>
      <c r="D29" s="15" t="s">
        <v>69</v>
      </c>
      <c r="E29" s="16" t="s">
        <v>75</v>
      </c>
      <c r="F29" s="16" t="s">
        <v>24</v>
      </c>
      <c r="G29" s="17" t="s">
        <v>57</v>
      </c>
      <c r="H29" s="18" t="s">
        <v>50</v>
      </c>
      <c r="I29" s="20" t="s">
        <v>74</v>
      </c>
      <c r="J29" s="21">
        <v>0</v>
      </c>
      <c r="K29" s="21">
        <v>0</v>
      </c>
      <c r="L29" s="21">
        <v>6870.98</v>
      </c>
      <c r="M29" s="21">
        <v>1335.07</v>
      </c>
      <c r="N29" s="21">
        <v>5535.91</v>
      </c>
    </row>
    <row r="30" spans="1:14" s="4" customFormat="1" ht="33" customHeight="1">
      <c r="A30" s="13" t="s">
        <v>59</v>
      </c>
      <c r="B30" s="14"/>
      <c r="C30" s="14"/>
      <c r="D30" s="15" t="s">
        <v>69</v>
      </c>
      <c r="E30" s="16" t="s">
        <v>75</v>
      </c>
      <c r="F30" s="16" t="s">
        <v>24</v>
      </c>
      <c r="G30" s="17" t="s">
        <v>58</v>
      </c>
      <c r="H30" s="18" t="s">
        <v>50</v>
      </c>
      <c r="I30" s="20" t="s">
        <v>60</v>
      </c>
      <c r="J30" s="21">
        <v>0</v>
      </c>
      <c r="K30" s="21">
        <v>0</v>
      </c>
      <c r="L30" s="21">
        <v>6945.46</v>
      </c>
      <c r="M30" s="21">
        <v>1528.77</v>
      </c>
      <c r="N30" s="21">
        <v>5416.6900000000005</v>
      </c>
    </row>
    <row r="31" spans="1:14" s="4" customFormat="1" ht="33" customHeight="1">
      <c r="A31" s="13" t="s">
        <v>76</v>
      </c>
      <c r="B31" s="14"/>
      <c r="C31" s="14"/>
      <c r="D31" s="15" t="s">
        <v>69</v>
      </c>
      <c r="E31" s="16" t="s">
        <v>75</v>
      </c>
      <c r="F31" s="16" t="s">
        <v>24</v>
      </c>
      <c r="G31" s="17" t="s">
        <v>77</v>
      </c>
      <c r="H31" s="18" t="s">
        <v>50</v>
      </c>
      <c r="I31" s="20" t="s">
        <v>78</v>
      </c>
      <c r="J31" s="21">
        <v>0</v>
      </c>
      <c r="K31" s="21">
        <v>0</v>
      </c>
      <c r="L31" s="21">
        <v>6752.53</v>
      </c>
      <c r="M31" s="21">
        <v>1403.99</v>
      </c>
      <c r="N31" s="21">
        <v>5348.54</v>
      </c>
    </row>
    <row r="32" spans="1:14" s="4" customFormat="1" ht="33" customHeight="1">
      <c r="A32" s="13" t="s">
        <v>79</v>
      </c>
      <c r="B32" s="14"/>
      <c r="C32" s="14"/>
      <c r="D32" s="15" t="s">
        <v>69</v>
      </c>
      <c r="E32" s="16" t="s">
        <v>75</v>
      </c>
      <c r="F32" s="16" t="s">
        <v>24</v>
      </c>
      <c r="G32" s="17" t="s">
        <v>80</v>
      </c>
      <c r="H32" s="18" t="s">
        <v>50</v>
      </c>
      <c r="I32" s="20" t="s">
        <v>81</v>
      </c>
      <c r="J32" s="21">
        <v>0</v>
      </c>
      <c r="K32" s="21">
        <v>0</v>
      </c>
      <c r="L32" s="21">
        <v>6752.53</v>
      </c>
      <c r="M32" s="21">
        <v>1508.27</v>
      </c>
      <c r="N32" s="21">
        <v>5244.26</v>
      </c>
    </row>
    <row r="33" spans="1:14" s="4" customFormat="1" ht="33" customHeight="1">
      <c r="A33" s="2"/>
      <c r="B33" s="1"/>
      <c r="C33" s="1"/>
      <c r="D33" s="2"/>
      <c r="E33" s="2"/>
      <c r="F33" s="2"/>
      <c r="G33" s="3"/>
      <c r="H33" s="1"/>
      <c r="I33" s="1"/>
      <c r="J33" s="1"/>
      <c r="K33" s="1"/>
      <c r="L33" s="1"/>
      <c r="M33" s="1"/>
      <c r="N33" s="1"/>
    </row>
    <row r="34" spans="1:14" s="4" customFormat="1" ht="33" customHeight="1">
      <c r="A34" s="10" t="s">
        <v>45</v>
      </c>
      <c r="B34" s="27" t="s">
        <v>68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s="4" customFormat="1" ht="33" customHeight="1">
      <c r="A35" s="10" t="s">
        <v>46</v>
      </c>
      <c r="B35" s="1"/>
      <c r="C35" s="1"/>
      <c r="D35" s="2"/>
      <c r="E35" s="2"/>
      <c r="F35" s="2"/>
      <c r="G35" s="3"/>
      <c r="H35" s="1"/>
      <c r="I35" s="1"/>
      <c r="J35" s="1"/>
      <c r="K35" s="1"/>
      <c r="L35" s="1"/>
      <c r="M35" s="1"/>
      <c r="N35" s="1"/>
    </row>
    <row r="36" spans="1:14" s="4" customFormat="1" ht="33" customHeight="1">
      <c r="A36" s="11" t="s">
        <v>90</v>
      </c>
      <c r="B36" s="1"/>
      <c r="C36" s="1"/>
      <c r="D36" s="1"/>
      <c r="E36" s="1"/>
      <c r="F36" s="2"/>
      <c r="G36" s="3"/>
      <c r="H36" s="1"/>
      <c r="I36" s="12" t="s">
        <v>49</v>
      </c>
      <c r="J36" s="26">
        <f ca="1">TODAY()</f>
        <v>45763</v>
      </c>
      <c r="K36" s="26"/>
      <c r="L36" s="1"/>
      <c r="M36" s="1"/>
      <c r="N36" s="1"/>
    </row>
    <row r="37" spans="1:14" s="4" customFormat="1" ht="33" customHeight="1">
      <c r="A37" s="11" t="s">
        <v>91</v>
      </c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</row>
    <row r="38" spans="1:14" s="4" customFormat="1" ht="33" customHeight="1">
      <c r="A38" s="11" t="s">
        <v>92</v>
      </c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</row>
    <row r="39" spans="1:14" s="4" customFormat="1" ht="33" customHeight="1">
      <c r="A39" s="11" t="s">
        <v>93</v>
      </c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</row>
    <row r="40" spans="1:14" s="4" customFormat="1" ht="33" customHeight="1">
      <c r="A40" s="11" t="s">
        <v>94</v>
      </c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</row>
    <row r="41" spans="1:14" s="4" customFormat="1" ht="33" customHeight="1">
      <c r="A41" s="1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</row>
    <row r="43" spans="1:14" s="4" customFormat="1" ht="33" customHeight="1">
      <c r="A43" s="5" t="s">
        <v>47</v>
      </c>
      <c r="B43" s="1"/>
      <c r="C43" s="1"/>
      <c r="D43" s="2"/>
      <c r="E43" s="2"/>
      <c r="F43" s="2"/>
      <c r="G43" s="3"/>
      <c r="H43" s="1"/>
      <c r="I43" s="1"/>
      <c r="J43" s="1"/>
      <c r="K43" s="1"/>
      <c r="L43" s="1"/>
      <c r="M43" s="1"/>
      <c r="N43" s="1"/>
    </row>
  </sheetData>
  <autoFilter ref="A10:N32">
    <filterColumn colId="0" showButton="0"/>
    <filterColumn colId="1" showButton="0"/>
  </autoFilter>
  <mergeCells count="4">
    <mergeCell ref="A10:C10"/>
    <mergeCell ref="A3:N3"/>
    <mergeCell ref="J36:K36"/>
    <mergeCell ref="B34:N34"/>
  </mergeCells>
  <hyperlinks>
    <hyperlink ref="I11" r:id="rId1" display="paulo.bittencourt@igh.org.br"/>
    <hyperlink ref="I12" r:id="rId2"/>
    <hyperlink ref="I14" r:id="rId3"/>
    <hyperlink ref="I13" r:id="rId4"/>
    <hyperlink ref="I16" r:id="rId5"/>
    <hyperlink ref="I17" r:id="rId6"/>
    <hyperlink ref="I21" r:id="rId7"/>
    <hyperlink ref="I22" r:id="rId8"/>
    <hyperlink ref="I24" r:id="rId9"/>
    <hyperlink ref="I26" r:id="rId10"/>
    <hyperlink ref="I28" r:id="rId11"/>
    <hyperlink ref="I32" r:id="rId12"/>
    <hyperlink ref="I19" r:id="rId13"/>
    <hyperlink ref="I18" r:id="rId14"/>
    <hyperlink ref="I20" r:id="rId15"/>
    <hyperlink ref="I29" r:id="rId16"/>
    <hyperlink ref="I25" r:id="rId17"/>
    <hyperlink ref="I30" r:id="rId18"/>
    <hyperlink ref="I31" r:id="rId19"/>
    <hyperlink ref="I27" r:id="rId20"/>
  </hyperlinks>
  <printOptions horizontalCentered="1"/>
  <pageMargins left="0.19685039370078741" right="0.19685039370078741" top="0.39370078740157483" bottom="0.19685039370078741" header="0" footer="0"/>
  <pageSetup paperSize="9" scale="49" fitToHeight="0" pageOrder="overThenDown" orientation="landscape" useFirstPageNumber="1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ana.santos</cp:lastModifiedBy>
  <cp:lastPrinted>2025-03-31T10:02:07Z</cp:lastPrinted>
  <dcterms:created xsi:type="dcterms:W3CDTF">2022-01-25T16:42:27Z</dcterms:created>
  <dcterms:modified xsi:type="dcterms:W3CDTF">2025-04-16T12:52:50Z</dcterms:modified>
</cp:coreProperties>
</file>